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autoCompressPictures="0"/>
  <mc:AlternateContent xmlns:mc="http://schemas.openxmlformats.org/markup-compatibility/2006">
    <mc:Choice Requires="x15">
      <x15ac:absPath xmlns:x15ac="http://schemas.microsoft.com/office/spreadsheetml/2010/11/ac" url="Q:\LV1\LEV_Quality_Management\Kunden\CMRT, EMRT-Thema\CMRT EMRT Vorgaben\"/>
    </mc:Choice>
  </mc:AlternateContent>
  <xr:revisionPtr revIDLastSave="0" documentId="8_{02DC8FC6-4634-4CBA-B7FC-714F6A385359}"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J316" i="8"/>
  <c r="K316" i="8"/>
  <c r="J317" i="8"/>
  <c r="K317" i="8"/>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B6"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500" i="5"/>
  <c r="AB2501" i="5"/>
  <c r="AB2502" i="5"/>
  <c r="AB2503" i="5"/>
  <c r="V2500" i="5"/>
  <c r="E2500" i="5"/>
  <c r="X2500" i="5"/>
  <c r="V2501" i="5"/>
  <c r="E2501" i="5"/>
  <c r="X2501" i="5"/>
  <c r="V2502" i="5"/>
  <c r="E2502" i="5"/>
  <c r="X2502" i="5"/>
  <c r="V2503" i="5"/>
  <c r="E2503" i="5"/>
  <c r="X2503" i="5"/>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c r="T12" i="5"/>
  <c r="S12" i="5"/>
  <c r="R12" i="5"/>
  <c r="J12" i="5"/>
  <c r="I12" i="5"/>
  <c r="H12" i="5"/>
  <c r="G12" i="5"/>
  <c r="F12" i="5"/>
  <c r="AB11" i="5"/>
  <c r="V11" i="5"/>
  <c r="E11" i="5"/>
  <c r="X11" i="5"/>
  <c r="T11" i="5"/>
  <c r="S11" i="5"/>
  <c r="R11" i="5"/>
  <c r="J11" i="5"/>
  <c r="I11" i="5"/>
  <c r="H11" i="5"/>
  <c r="G11" i="5"/>
  <c r="F11" i="5"/>
  <c r="AB10" i="5"/>
  <c r="V10" i="5"/>
  <c r="E10" i="5"/>
  <c r="X10" i="5"/>
  <c r="T10" i="5"/>
  <c r="S10" i="5"/>
  <c r="R10" i="5"/>
  <c r="J10" i="5"/>
  <c r="I10" i="5"/>
  <c r="H10" i="5"/>
  <c r="G10" i="5"/>
  <c r="F10" i="5"/>
  <c r="AB9" i="5"/>
  <c r="V9" i="5"/>
  <c r="E9" i="5"/>
  <c r="X9" i="5"/>
  <c r="T9" i="5"/>
  <c r="S9" i="5"/>
  <c r="R9" i="5"/>
  <c r="J9" i="5"/>
  <c r="I9" i="5"/>
  <c r="H9" i="5"/>
  <c r="G9" i="5"/>
  <c r="F9" i="5"/>
  <c r="AB8" i="5"/>
  <c r="V8" i="5"/>
  <c r="E8" i="5"/>
  <c r="X8" i="5"/>
  <c r="T8" i="5"/>
  <c r="S8" i="5"/>
  <c r="R8" i="5"/>
  <c r="J8" i="5"/>
  <c r="I8" i="5"/>
  <c r="H8" i="5"/>
  <c r="G8" i="5"/>
  <c r="F8" i="5"/>
  <c r="AB7" i="5"/>
  <c r="V7" i="5"/>
  <c r="E7" i="5"/>
  <c r="X7" i="5"/>
  <c r="T7" i="5"/>
  <c r="S7" i="5"/>
  <c r="R7" i="5"/>
  <c r="J7" i="5"/>
  <c r="I7" i="5"/>
  <c r="H7" i="5"/>
  <c r="G7" i="5"/>
  <c r="F7" i="5"/>
  <c r="AB6" i="5"/>
  <c r="V6" i="5"/>
  <c r="E6" i="5"/>
  <c r="X6" i="5"/>
  <c r="T6" i="5"/>
  <c r="S6" i="5"/>
  <c r="R6" i="5"/>
  <c r="J6" i="5"/>
  <c r="I6" i="5"/>
  <c r="H6" i="5"/>
  <c r="G6" i="5"/>
  <c r="F6" i="5"/>
  <c r="AB5" i="5"/>
  <c r="V5" i="5"/>
  <c r="E5" i="5"/>
  <c r="X5" i="5"/>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H112" i="6"/>
  <c r="D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41" i="4"/>
  <c r="D29" i="4"/>
  <c r="D101"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F42" i="6"/>
  <c r="F53" i="6"/>
  <c r="F64" i="6"/>
  <c r="F75" i="6"/>
  <c r="H75" i="6"/>
  <c r="I75" i="6"/>
  <c r="C75" i="6"/>
  <c r="J73" i="6"/>
  <c r="C4" i="5"/>
  <c r="F124" i="6"/>
  <c r="D4" i="5"/>
  <c r="E4" i="5"/>
  <c r="V13" i="5"/>
  <c r="E13" i="5"/>
  <c r="X13" i="5"/>
  <c r="V14" i="5"/>
  <c r="E14" i="5"/>
  <c r="V15" i="5"/>
  <c r="E15" i="5"/>
  <c r="V16" i="5"/>
  <c r="E16" i="5"/>
  <c r="V17" i="5"/>
  <c r="E17" i="5"/>
  <c r="V18" i="5"/>
  <c r="E18" i="5"/>
  <c r="V19" i="5"/>
  <c r="E19" i="5"/>
  <c r="X19" i="5"/>
  <c r="V20" i="5"/>
  <c r="E20" i="5"/>
  <c r="V21" i="5"/>
  <c r="E21" i="5"/>
  <c r="X21" i="5"/>
  <c r="V22" i="5"/>
  <c r="E22" i="5"/>
  <c r="V23" i="5"/>
  <c r="E23" i="5"/>
  <c r="V24" i="5"/>
  <c r="E24" i="5"/>
  <c r="V25" i="5"/>
  <c r="E25" i="5"/>
  <c r="V26" i="5"/>
  <c r="E26" i="5"/>
  <c r="V27" i="5"/>
  <c r="E27" i="5"/>
  <c r="V28" i="5"/>
  <c r="E28" i="5"/>
  <c r="V29" i="5"/>
  <c r="E29" i="5"/>
  <c r="X29" i="5"/>
  <c r="V30" i="5"/>
  <c r="E30" i="5"/>
  <c r="V31" i="5"/>
  <c r="E31" i="5"/>
  <c r="V32" i="5"/>
  <c r="E32" i="5"/>
  <c r="V33" i="5"/>
  <c r="E33" i="5"/>
  <c r="V34" i="5"/>
  <c r="E34" i="5"/>
  <c r="V35" i="5"/>
  <c r="E35" i="5"/>
  <c r="X35" i="5"/>
  <c r="V36" i="5"/>
  <c r="E36" i="5"/>
  <c r="V37" i="5"/>
  <c r="E37" i="5"/>
  <c r="X37" i="5"/>
  <c r="V38" i="5"/>
  <c r="E38" i="5"/>
  <c r="V39" i="5"/>
  <c r="E39" i="5"/>
  <c r="V40" i="5"/>
  <c r="E40" i="5"/>
  <c r="V41" i="5"/>
  <c r="E41" i="5"/>
  <c r="V42" i="5"/>
  <c r="E42" i="5"/>
  <c r="V43" i="5"/>
  <c r="E43" i="5"/>
  <c r="X43" i="5"/>
  <c r="V44" i="5"/>
  <c r="E44" i="5"/>
  <c r="V45" i="5"/>
  <c r="E45" i="5"/>
  <c r="X45" i="5"/>
  <c r="V46" i="5"/>
  <c r="E46" i="5"/>
  <c r="V47" i="5"/>
  <c r="E47" i="5"/>
  <c r="V48" i="5"/>
  <c r="E48" i="5"/>
  <c r="V49" i="5"/>
  <c r="E49" i="5"/>
  <c r="V50" i="5"/>
  <c r="E50" i="5"/>
  <c r="V51" i="5"/>
  <c r="E51" i="5"/>
  <c r="X51" i="5"/>
  <c r="V52" i="5"/>
  <c r="E52" i="5"/>
  <c r="V53" i="5"/>
  <c r="E53" i="5"/>
  <c r="V54" i="5"/>
  <c r="E54" i="5"/>
  <c r="V55" i="5"/>
  <c r="E55" i="5"/>
  <c r="V56" i="5"/>
  <c r="E56" i="5"/>
  <c r="V57" i="5"/>
  <c r="E57" i="5"/>
  <c r="V58" i="5"/>
  <c r="E58" i="5"/>
  <c r="V59" i="5"/>
  <c r="E59" i="5"/>
  <c r="V60" i="5"/>
  <c r="E60" i="5"/>
  <c r="V61" i="5"/>
  <c r="E61" i="5"/>
  <c r="X61" i="5"/>
  <c r="V62" i="5"/>
  <c r="E62" i="5"/>
  <c r="V63" i="5"/>
  <c r="E63" i="5"/>
  <c r="V64" i="5"/>
  <c r="E64" i="5"/>
  <c r="V65" i="5"/>
  <c r="E65" i="5"/>
  <c r="V66" i="5"/>
  <c r="E66" i="5"/>
  <c r="V67" i="5"/>
  <c r="E67" i="5"/>
  <c r="X67" i="5"/>
  <c r="V68" i="5"/>
  <c r="E68" i="5"/>
  <c r="V69" i="5"/>
  <c r="E69" i="5"/>
  <c r="X69" i="5"/>
  <c r="V70" i="5"/>
  <c r="E70" i="5"/>
  <c r="V71" i="5"/>
  <c r="E71" i="5"/>
  <c r="V72" i="5"/>
  <c r="E72" i="5"/>
  <c r="V73" i="5"/>
  <c r="E73" i="5"/>
  <c r="V74" i="5"/>
  <c r="E74" i="5"/>
  <c r="V75" i="5"/>
  <c r="E75" i="5"/>
  <c r="X75" i="5"/>
  <c r="V76" i="5"/>
  <c r="E76" i="5"/>
  <c r="V77" i="5"/>
  <c r="E77" i="5"/>
  <c r="X77" i="5"/>
  <c r="V78" i="5"/>
  <c r="E78" i="5"/>
  <c r="V79" i="5"/>
  <c r="E79" i="5"/>
  <c r="V80" i="5"/>
  <c r="E80" i="5"/>
  <c r="V81" i="5"/>
  <c r="E81" i="5"/>
  <c r="V82" i="5"/>
  <c r="E82" i="5"/>
  <c r="V83" i="5"/>
  <c r="E83" i="5"/>
  <c r="X83" i="5"/>
  <c r="V84" i="5"/>
  <c r="E84" i="5"/>
  <c r="V85" i="5"/>
  <c r="E85" i="5"/>
  <c r="X85" i="5"/>
  <c r="V86" i="5"/>
  <c r="E86" i="5"/>
  <c r="V87" i="5"/>
  <c r="E87" i="5"/>
  <c r="V88" i="5"/>
  <c r="E88" i="5"/>
  <c r="V89" i="5"/>
  <c r="E89" i="5"/>
  <c r="V90" i="5"/>
  <c r="E90" i="5"/>
  <c r="V91" i="5"/>
  <c r="E91" i="5"/>
  <c r="X91" i="5"/>
  <c r="V92" i="5"/>
  <c r="E92" i="5"/>
  <c r="V93" i="5"/>
  <c r="E93" i="5"/>
  <c r="X93" i="5"/>
  <c r="V94" i="5"/>
  <c r="E94" i="5"/>
  <c r="V95" i="5"/>
  <c r="E95" i="5"/>
  <c r="V96" i="5"/>
  <c r="E96" i="5"/>
  <c r="V97" i="5"/>
  <c r="E97" i="5"/>
  <c r="V98" i="5"/>
  <c r="E98" i="5"/>
  <c r="V99" i="5"/>
  <c r="E99" i="5"/>
  <c r="X99" i="5"/>
  <c r="V100" i="5"/>
  <c r="E100" i="5"/>
  <c r="V101" i="5"/>
  <c r="E101" i="5"/>
  <c r="X101" i="5"/>
  <c r="V102" i="5"/>
  <c r="E102" i="5"/>
  <c r="V103" i="5"/>
  <c r="E103" i="5"/>
  <c r="V104" i="5"/>
  <c r="E104" i="5"/>
  <c r="V105" i="5"/>
  <c r="E105" i="5"/>
  <c r="V106" i="5"/>
  <c r="E106" i="5"/>
  <c r="V107" i="5"/>
  <c r="E107" i="5"/>
  <c r="X107" i="5"/>
  <c r="V108" i="5"/>
  <c r="E108" i="5"/>
  <c r="V109" i="5"/>
  <c r="E109" i="5"/>
  <c r="X109" i="5"/>
  <c r="V110" i="5"/>
  <c r="E110" i="5"/>
  <c r="V111" i="5"/>
  <c r="E111" i="5"/>
  <c r="V112" i="5"/>
  <c r="E112" i="5"/>
  <c r="V113" i="5"/>
  <c r="E113" i="5"/>
  <c r="V114" i="5"/>
  <c r="E114" i="5"/>
  <c r="V115" i="5"/>
  <c r="E115" i="5"/>
  <c r="X115" i="5"/>
  <c r="V116" i="5"/>
  <c r="E116" i="5"/>
  <c r="V117" i="5"/>
  <c r="E117" i="5"/>
  <c r="X117" i="5"/>
  <c r="V118" i="5"/>
  <c r="E118" i="5"/>
  <c r="V119" i="5"/>
  <c r="E119" i="5"/>
  <c r="V120" i="5"/>
  <c r="E120" i="5"/>
  <c r="V121" i="5"/>
  <c r="E121" i="5"/>
  <c r="V122" i="5"/>
  <c r="E122" i="5"/>
  <c r="V123" i="5"/>
  <c r="E123" i="5"/>
  <c r="X123" i="5"/>
  <c r="V124" i="5"/>
  <c r="E124" i="5"/>
  <c r="V125" i="5"/>
  <c r="E125" i="5"/>
  <c r="V126" i="5"/>
  <c r="E126" i="5"/>
  <c r="V127" i="5"/>
  <c r="E127" i="5"/>
  <c r="V128" i="5"/>
  <c r="E128" i="5"/>
  <c r="V129" i="5"/>
  <c r="E129" i="5"/>
  <c r="V130" i="5"/>
  <c r="E130" i="5"/>
  <c r="V131" i="5"/>
  <c r="E131" i="5"/>
  <c r="X131" i="5"/>
  <c r="V132" i="5"/>
  <c r="E132" i="5"/>
  <c r="V133" i="5"/>
  <c r="E133" i="5"/>
  <c r="X133" i="5"/>
  <c r="V134" i="5"/>
  <c r="E134" i="5"/>
  <c r="V135" i="5"/>
  <c r="E135" i="5"/>
  <c r="V136" i="5"/>
  <c r="E136" i="5"/>
  <c r="V137" i="5"/>
  <c r="E137" i="5"/>
  <c r="V138" i="5"/>
  <c r="E138" i="5"/>
  <c r="V139" i="5"/>
  <c r="E139" i="5"/>
  <c r="X139" i="5"/>
  <c r="V140" i="5"/>
  <c r="E140" i="5"/>
  <c r="V141" i="5"/>
  <c r="E141" i="5"/>
  <c r="X141" i="5"/>
  <c r="V142" i="5"/>
  <c r="E142" i="5"/>
  <c r="V143" i="5"/>
  <c r="E143" i="5"/>
  <c r="V144" i="5"/>
  <c r="E144" i="5"/>
  <c r="V145" i="5"/>
  <c r="E145" i="5"/>
  <c r="V146" i="5"/>
  <c r="E146" i="5"/>
  <c r="V147" i="5"/>
  <c r="E147" i="5"/>
  <c r="X147" i="5"/>
  <c r="V148" i="5"/>
  <c r="E148" i="5"/>
  <c r="V149" i="5"/>
  <c r="E149" i="5"/>
  <c r="X149" i="5"/>
  <c r="V150" i="5"/>
  <c r="E150" i="5"/>
  <c r="V151" i="5"/>
  <c r="E151" i="5"/>
  <c r="V152" i="5"/>
  <c r="E152" i="5"/>
  <c r="V153" i="5"/>
  <c r="E153" i="5"/>
  <c r="V154" i="5"/>
  <c r="E154" i="5"/>
  <c r="V155" i="5"/>
  <c r="E155" i="5"/>
  <c r="V156" i="5"/>
  <c r="E156" i="5"/>
  <c r="V157" i="5"/>
  <c r="E157" i="5"/>
  <c r="X157" i="5"/>
  <c r="V158" i="5"/>
  <c r="E158" i="5"/>
  <c r="V159" i="5"/>
  <c r="E159" i="5"/>
  <c r="V160" i="5"/>
  <c r="E160" i="5"/>
  <c r="V161" i="5"/>
  <c r="E161" i="5"/>
  <c r="V162" i="5"/>
  <c r="E162" i="5"/>
  <c r="V163" i="5"/>
  <c r="E163" i="5"/>
  <c r="X163" i="5"/>
  <c r="V164" i="5"/>
  <c r="E164" i="5"/>
  <c r="V165" i="5"/>
  <c r="E165" i="5"/>
  <c r="X165" i="5"/>
  <c r="V166" i="5"/>
  <c r="E166" i="5"/>
  <c r="V167" i="5"/>
  <c r="E167" i="5"/>
  <c r="V168" i="5"/>
  <c r="E168" i="5"/>
  <c r="V169" i="5"/>
  <c r="E169" i="5"/>
  <c r="V170" i="5"/>
  <c r="E170" i="5"/>
  <c r="V171" i="5"/>
  <c r="E171" i="5"/>
  <c r="V172" i="5"/>
  <c r="E172" i="5"/>
  <c r="V173" i="5"/>
  <c r="E173" i="5"/>
  <c r="X173" i="5"/>
  <c r="V174" i="5"/>
  <c r="E174" i="5"/>
  <c r="V175" i="5"/>
  <c r="E175" i="5"/>
  <c r="V176" i="5"/>
  <c r="E176" i="5"/>
  <c r="V177" i="5"/>
  <c r="E177" i="5"/>
  <c r="V178" i="5"/>
  <c r="E178" i="5"/>
  <c r="V179" i="5"/>
  <c r="E179" i="5"/>
  <c r="X179" i="5"/>
  <c r="V180" i="5"/>
  <c r="E180" i="5"/>
  <c r="V181" i="5"/>
  <c r="E181" i="5"/>
  <c r="X181" i="5"/>
  <c r="V182" i="5"/>
  <c r="E182" i="5"/>
  <c r="V183" i="5"/>
  <c r="E183" i="5"/>
  <c r="V184" i="5"/>
  <c r="E184" i="5"/>
  <c r="V185" i="5"/>
  <c r="E185" i="5"/>
  <c r="V186" i="5"/>
  <c r="E186" i="5"/>
  <c r="V187" i="5"/>
  <c r="E187" i="5"/>
  <c r="X187" i="5"/>
  <c r="V188" i="5"/>
  <c r="E188" i="5"/>
  <c r="V189" i="5"/>
  <c r="E189" i="5"/>
  <c r="X189" i="5"/>
  <c r="V190" i="5"/>
  <c r="E190" i="5"/>
  <c r="V191" i="5"/>
  <c r="E191" i="5"/>
  <c r="V192" i="5"/>
  <c r="E192" i="5"/>
  <c r="V193" i="5"/>
  <c r="E193" i="5"/>
  <c r="V194" i="5"/>
  <c r="E194" i="5"/>
  <c r="V195" i="5"/>
  <c r="E195" i="5"/>
  <c r="X195" i="5"/>
  <c r="V196" i="5"/>
  <c r="E196" i="5"/>
  <c r="V197" i="5"/>
  <c r="E197" i="5"/>
  <c r="V198" i="5"/>
  <c r="E198" i="5"/>
  <c r="V199" i="5"/>
  <c r="E199" i="5"/>
  <c r="V200" i="5"/>
  <c r="E200" i="5"/>
  <c r="V201" i="5"/>
  <c r="E201" i="5"/>
  <c r="V202" i="5"/>
  <c r="E202" i="5"/>
  <c r="V203" i="5"/>
  <c r="E203" i="5"/>
  <c r="X203" i="5"/>
  <c r="V204" i="5"/>
  <c r="E204" i="5"/>
  <c r="V205" i="5"/>
  <c r="E205" i="5"/>
  <c r="X205" i="5"/>
  <c r="V206" i="5"/>
  <c r="E206" i="5"/>
  <c r="V207" i="5"/>
  <c r="E207" i="5"/>
  <c r="V208" i="5"/>
  <c r="E208" i="5"/>
  <c r="V209" i="5"/>
  <c r="E209" i="5"/>
  <c r="V210" i="5"/>
  <c r="E210" i="5"/>
  <c r="V211" i="5"/>
  <c r="E211" i="5"/>
  <c r="X211" i="5"/>
  <c r="V212" i="5"/>
  <c r="E212" i="5"/>
  <c r="V213" i="5"/>
  <c r="E213" i="5"/>
  <c r="X213" i="5"/>
  <c r="V214" i="5"/>
  <c r="E214" i="5"/>
  <c r="V215" i="5"/>
  <c r="E215" i="5"/>
  <c r="V216" i="5"/>
  <c r="E216" i="5"/>
  <c r="V217" i="5"/>
  <c r="E217" i="5"/>
  <c r="V218" i="5"/>
  <c r="E218" i="5"/>
  <c r="V219" i="5"/>
  <c r="E219" i="5"/>
  <c r="X219" i="5"/>
  <c r="V220" i="5"/>
  <c r="E220" i="5"/>
  <c r="V221" i="5"/>
  <c r="E221" i="5"/>
  <c r="X221" i="5"/>
  <c r="V222" i="5"/>
  <c r="E222" i="5"/>
  <c r="V223" i="5"/>
  <c r="E223" i="5"/>
  <c r="V224" i="5"/>
  <c r="E224" i="5"/>
  <c r="V225" i="5"/>
  <c r="E225" i="5"/>
  <c r="V226" i="5"/>
  <c r="E226" i="5"/>
  <c r="V227" i="5"/>
  <c r="E227" i="5"/>
  <c r="X227" i="5"/>
  <c r="V228" i="5"/>
  <c r="E228" i="5"/>
  <c r="V229" i="5"/>
  <c r="E229" i="5"/>
  <c r="X229" i="5"/>
  <c r="V230" i="5"/>
  <c r="E230" i="5"/>
  <c r="V231" i="5"/>
  <c r="E231" i="5"/>
  <c r="V232" i="5"/>
  <c r="E232" i="5"/>
  <c r="V233" i="5"/>
  <c r="E233" i="5"/>
  <c r="V234" i="5"/>
  <c r="E234" i="5"/>
  <c r="V235" i="5"/>
  <c r="E235" i="5"/>
  <c r="V236" i="5"/>
  <c r="E236" i="5"/>
  <c r="V237" i="5"/>
  <c r="E237" i="5"/>
  <c r="X237" i="5"/>
  <c r="V238" i="5"/>
  <c r="E238" i="5"/>
  <c r="V239" i="5"/>
  <c r="E239" i="5"/>
  <c r="V240" i="5"/>
  <c r="E240" i="5"/>
  <c r="V241" i="5"/>
  <c r="E241" i="5"/>
  <c r="V242" i="5"/>
  <c r="E242" i="5"/>
  <c r="V243" i="5"/>
  <c r="E243" i="5"/>
  <c r="X243" i="5"/>
  <c r="V244" i="5"/>
  <c r="E244" i="5"/>
  <c r="V245" i="5"/>
  <c r="E245" i="5"/>
  <c r="X245" i="5"/>
  <c r="V246" i="5"/>
  <c r="E246" i="5"/>
  <c r="V247" i="5"/>
  <c r="E247" i="5"/>
  <c r="V248" i="5"/>
  <c r="E248" i="5"/>
  <c r="V249" i="5"/>
  <c r="E249" i="5"/>
  <c r="V250" i="5"/>
  <c r="E250" i="5"/>
  <c r="V251" i="5"/>
  <c r="E251" i="5"/>
  <c r="V252" i="5"/>
  <c r="E252" i="5"/>
  <c r="V253" i="5"/>
  <c r="E253" i="5"/>
  <c r="X253" i="5"/>
  <c r="V254" i="5"/>
  <c r="E254" i="5"/>
  <c r="V255" i="5"/>
  <c r="E255" i="5"/>
  <c r="V256" i="5"/>
  <c r="E256" i="5"/>
  <c r="V257" i="5"/>
  <c r="E257" i="5"/>
  <c r="V258" i="5"/>
  <c r="E258" i="5"/>
  <c r="V259" i="5"/>
  <c r="E259" i="5"/>
  <c r="X259" i="5"/>
  <c r="V260" i="5"/>
  <c r="E260" i="5"/>
  <c r="V261" i="5"/>
  <c r="E261" i="5"/>
  <c r="X261" i="5"/>
  <c r="V262" i="5"/>
  <c r="E262" i="5"/>
  <c r="V263" i="5"/>
  <c r="E263" i="5"/>
  <c r="V264" i="5"/>
  <c r="E264" i="5"/>
  <c r="V265" i="5"/>
  <c r="E265" i="5"/>
  <c r="V266" i="5"/>
  <c r="E266" i="5"/>
  <c r="V267" i="5"/>
  <c r="E267" i="5"/>
  <c r="V268" i="5"/>
  <c r="E268" i="5"/>
  <c r="V269" i="5"/>
  <c r="E269" i="5"/>
  <c r="X269" i="5"/>
  <c r="V270" i="5"/>
  <c r="E270" i="5"/>
  <c r="V271" i="5"/>
  <c r="E271" i="5"/>
  <c r="V272" i="5"/>
  <c r="E272" i="5"/>
  <c r="V273" i="5"/>
  <c r="E273" i="5"/>
  <c r="V274" i="5"/>
  <c r="E274" i="5"/>
  <c r="V275" i="5"/>
  <c r="E275" i="5"/>
  <c r="X275" i="5"/>
  <c r="V276" i="5"/>
  <c r="E276" i="5"/>
  <c r="V277" i="5"/>
  <c r="E277" i="5"/>
  <c r="X277" i="5"/>
  <c r="V278" i="5"/>
  <c r="E278" i="5"/>
  <c r="V279" i="5"/>
  <c r="E279" i="5"/>
  <c r="V280" i="5"/>
  <c r="E280" i="5"/>
  <c r="V281" i="5"/>
  <c r="E281" i="5"/>
  <c r="V282" i="5"/>
  <c r="E282" i="5"/>
  <c r="V283" i="5"/>
  <c r="E283" i="5"/>
  <c r="V284" i="5"/>
  <c r="E284" i="5"/>
  <c r="V285" i="5"/>
  <c r="E285" i="5"/>
  <c r="X285" i="5"/>
  <c r="V286" i="5"/>
  <c r="E286" i="5"/>
  <c r="V287" i="5"/>
  <c r="E287" i="5"/>
  <c r="V288" i="5"/>
  <c r="E288" i="5"/>
  <c r="V289" i="5"/>
  <c r="E289" i="5"/>
  <c r="V290" i="5"/>
  <c r="E290" i="5"/>
  <c r="V291" i="5"/>
  <c r="E291" i="5"/>
  <c r="X291" i="5"/>
  <c r="V292" i="5"/>
  <c r="E292" i="5"/>
  <c r="V293" i="5"/>
  <c r="E293" i="5"/>
  <c r="X293" i="5"/>
  <c r="V294" i="5"/>
  <c r="E294" i="5"/>
  <c r="V295" i="5"/>
  <c r="E295" i="5"/>
  <c r="V296" i="5"/>
  <c r="E296" i="5"/>
  <c r="V297" i="5"/>
  <c r="E297" i="5"/>
  <c r="V298" i="5"/>
  <c r="E298" i="5"/>
  <c r="V299" i="5"/>
  <c r="E299" i="5"/>
  <c r="X299" i="5"/>
  <c r="V300" i="5"/>
  <c r="E300" i="5"/>
  <c r="V301" i="5"/>
  <c r="E301" i="5"/>
  <c r="V302" i="5"/>
  <c r="E302" i="5"/>
  <c r="V303" i="5"/>
  <c r="E303" i="5"/>
  <c r="V304" i="5"/>
  <c r="E304" i="5"/>
  <c r="V305" i="5"/>
  <c r="E305" i="5"/>
  <c r="V306" i="5"/>
  <c r="E306" i="5"/>
  <c r="V307" i="5"/>
  <c r="E307" i="5"/>
  <c r="X307" i="5"/>
  <c r="V308" i="5"/>
  <c r="E308" i="5"/>
  <c r="V309" i="5"/>
  <c r="E309" i="5"/>
  <c r="X309" i="5"/>
  <c r="V310" i="5"/>
  <c r="E310" i="5"/>
  <c r="V311" i="5"/>
  <c r="E311" i="5"/>
  <c r="V312" i="5"/>
  <c r="E312" i="5"/>
  <c r="V313" i="5"/>
  <c r="E313" i="5"/>
  <c r="V314" i="5"/>
  <c r="E314" i="5"/>
  <c r="V315" i="5"/>
  <c r="E315" i="5"/>
  <c r="V316" i="5"/>
  <c r="E316" i="5"/>
  <c r="V317" i="5"/>
  <c r="E317" i="5"/>
  <c r="X317" i="5"/>
  <c r="V318" i="5"/>
  <c r="E318" i="5"/>
  <c r="V319" i="5"/>
  <c r="E319" i="5"/>
  <c r="V320" i="5"/>
  <c r="E320" i="5"/>
  <c r="V321" i="5"/>
  <c r="E321" i="5"/>
  <c r="V322" i="5"/>
  <c r="E322" i="5"/>
  <c r="V323" i="5"/>
  <c r="E323" i="5"/>
  <c r="X323" i="5"/>
  <c r="V324" i="5"/>
  <c r="E324" i="5"/>
  <c r="V325" i="5"/>
  <c r="E325" i="5"/>
  <c r="X325" i="5"/>
  <c r="V326" i="5"/>
  <c r="E326" i="5"/>
  <c r="V327" i="5"/>
  <c r="E327" i="5"/>
  <c r="V328" i="5"/>
  <c r="E328" i="5"/>
  <c r="V329" i="5"/>
  <c r="E329" i="5"/>
  <c r="V330" i="5"/>
  <c r="E330" i="5"/>
  <c r="V331" i="5"/>
  <c r="E331" i="5"/>
  <c r="X331" i="5"/>
  <c r="V332" i="5"/>
  <c r="E332" i="5"/>
  <c r="V333" i="5"/>
  <c r="E333" i="5"/>
  <c r="X333" i="5"/>
  <c r="V334" i="5"/>
  <c r="E334" i="5"/>
  <c r="V335" i="5"/>
  <c r="E335" i="5"/>
  <c r="V336" i="5"/>
  <c r="E336" i="5"/>
  <c r="V337" i="5"/>
  <c r="E337" i="5"/>
  <c r="V338" i="5"/>
  <c r="E338" i="5"/>
  <c r="V339" i="5"/>
  <c r="E339" i="5"/>
  <c r="X339" i="5"/>
  <c r="V340" i="5"/>
  <c r="E340" i="5"/>
  <c r="V341" i="5"/>
  <c r="E341" i="5"/>
  <c r="X341" i="5"/>
  <c r="V342" i="5"/>
  <c r="E342" i="5"/>
  <c r="V343" i="5"/>
  <c r="E343" i="5"/>
  <c r="V344" i="5"/>
  <c r="E344" i="5"/>
  <c r="V345" i="5"/>
  <c r="E345" i="5"/>
  <c r="V346" i="5"/>
  <c r="E346" i="5"/>
  <c r="V347" i="5"/>
  <c r="E347" i="5"/>
  <c r="X347" i="5"/>
  <c r="V348" i="5"/>
  <c r="E348" i="5"/>
  <c r="V349" i="5"/>
  <c r="E349" i="5"/>
  <c r="X349" i="5"/>
  <c r="V350" i="5"/>
  <c r="E350" i="5"/>
  <c r="V351" i="5"/>
  <c r="E351" i="5"/>
  <c r="V352" i="5"/>
  <c r="E352" i="5"/>
  <c r="V353" i="5"/>
  <c r="E353" i="5"/>
  <c r="V354" i="5"/>
  <c r="E354" i="5"/>
  <c r="V355" i="5"/>
  <c r="E355" i="5"/>
  <c r="X355" i="5"/>
  <c r="V356" i="5"/>
  <c r="E356" i="5"/>
  <c r="V357" i="5"/>
  <c r="E357" i="5"/>
  <c r="X357" i="5"/>
  <c r="V358" i="5"/>
  <c r="E358" i="5"/>
  <c r="V359" i="5"/>
  <c r="E359" i="5"/>
  <c r="V360" i="5"/>
  <c r="E360" i="5"/>
  <c r="V361" i="5"/>
  <c r="E361" i="5"/>
  <c r="V362" i="5"/>
  <c r="E362" i="5"/>
  <c r="V363" i="5"/>
  <c r="E363" i="5"/>
  <c r="X363" i="5"/>
  <c r="V364" i="5"/>
  <c r="E364" i="5"/>
  <c r="V365" i="5"/>
  <c r="E365" i="5"/>
  <c r="X365" i="5"/>
  <c r="V366" i="5"/>
  <c r="E366" i="5"/>
  <c r="V367" i="5"/>
  <c r="E367" i="5"/>
  <c r="V368" i="5"/>
  <c r="E368" i="5"/>
  <c r="V369" i="5"/>
  <c r="E369" i="5"/>
  <c r="V370" i="5"/>
  <c r="E370" i="5"/>
  <c r="V371" i="5"/>
  <c r="E371" i="5"/>
  <c r="X371" i="5"/>
  <c r="V372" i="5"/>
  <c r="E372" i="5"/>
  <c r="V373" i="5"/>
  <c r="E373" i="5"/>
  <c r="V374" i="5"/>
  <c r="E374" i="5"/>
  <c r="V375" i="5"/>
  <c r="E375" i="5"/>
  <c r="V376" i="5"/>
  <c r="E376" i="5"/>
  <c r="V377" i="5"/>
  <c r="E377" i="5"/>
  <c r="V378" i="5"/>
  <c r="E378" i="5"/>
  <c r="V379" i="5"/>
  <c r="E379" i="5"/>
  <c r="X379" i="5"/>
  <c r="V380" i="5"/>
  <c r="E380" i="5"/>
  <c r="V381" i="5"/>
  <c r="E381" i="5"/>
  <c r="X381" i="5"/>
  <c r="V382" i="5"/>
  <c r="E382" i="5"/>
  <c r="V383" i="5"/>
  <c r="E383" i="5"/>
  <c r="V384" i="5"/>
  <c r="E384" i="5"/>
  <c r="V385" i="5"/>
  <c r="E385" i="5"/>
  <c r="V386" i="5"/>
  <c r="E386" i="5"/>
  <c r="V387" i="5"/>
  <c r="E387" i="5"/>
  <c r="X387" i="5"/>
  <c r="V388" i="5"/>
  <c r="E388" i="5"/>
  <c r="V389" i="5"/>
  <c r="E389" i="5"/>
  <c r="X389" i="5"/>
  <c r="V390" i="5"/>
  <c r="E390" i="5"/>
  <c r="V391" i="5"/>
  <c r="E391" i="5"/>
  <c r="V392" i="5"/>
  <c r="E392" i="5"/>
  <c r="V393" i="5"/>
  <c r="E393" i="5"/>
  <c r="V394" i="5"/>
  <c r="E394" i="5"/>
  <c r="V395" i="5"/>
  <c r="E395" i="5"/>
  <c r="X395" i="5"/>
  <c r="V396" i="5"/>
  <c r="E396" i="5"/>
  <c r="V397" i="5"/>
  <c r="E397" i="5"/>
  <c r="X397" i="5"/>
  <c r="V398" i="5"/>
  <c r="E398" i="5"/>
  <c r="V399" i="5"/>
  <c r="E399" i="5"/>
  <c r="V400" i="5"/>
  <c r="E400" i="5"/>
  <c r="V401" i="5"/>
  <c r="E401" i="5"/>
  <c r="V402" i="5"/>
  <c r="E402" i="5"/>
  <c r="V403" i="5"/>
  <c r="E403" i="5"/>
  <c r="X403" i="5"/>
  <c r="V404" i="5"/>
  <c r="E404" i="5"/>
  <c r="V405" i="5"/>
  <c r="E405" i="5"/>
  <c r="X405" i="5"/>
  <c r="V406" i="5"/>
  <c r="E406" i="5"/>
  <c r="V407" i="5"/>
  <c r="E407" i="5"/>
  <c r="V408" i="5"/>
  <c r="E408" i="5"/>
  <c r="V409" i="5"/>
  <c r="E409" i="5"/>
  <c r="V410" i="5"/>
  <c r="E410" i="5"/>
  <c r="V411" i="5"/>
  <c r="E411" i="5"/>
  <c r="V412" i="5"/>
  <c r="E412" i="5"/>
  <c r="V413" i="5"/>
  <c r="E413" i="5"/>
  <c r="X413" i="5"/>
  <c r="V414" i="5"/>
  <c r="E414" i="5"/>
  <c r="V415" i="5"/>
  <c r="E415" i="5"/>
  <c r="V416" i="5"/>
  <c r="E416" i="5"/>
  <c r="V417" i="5"/>
  <c r="E417" i="5"/>
  <c r="V418" i="5"/>
  <c r="E418" i="5"/>
  <c r="V419" i="5"/>
  <c r="E419" i="5"/>
  <c r="X419" i="5"/>
  <c r="V420" i="5"/>
  <c r="E420" i="5"/>
  <c r="V421" i="5"/>
  <c r="E421" i="5"/>
  <c r="X421" i="5"/>
  <c r="V422" i="5"/>
  <c r="E422" i="5"/>
  <c r="V423" i="5"/>
  <c r="E423" i="5"/>
  <c r="V424" i="5"/>
  <c r="E424" i="5"/>
  <c r="V425" i="5"/>
  <c r="E425" i="5"/>
  <c r="V426" i="5"/>
  <c r="E426" i="5"/>
  <c r="V427" i="5"/>
  <c r="E427" i="5"/>
  <c r="V428" i="5"/>
  <c r="E428" i="5"/>
  <c r="V429" i="5"/>
  <c r="E429" i="5"/>
  <c r="X429" i="5"/>
  <c r="V430" i="5"/>
  <c r="E430" i="5"/>
  <c r="V431" i="5"/>
  <c r="E431" i="5"/>
  <c r="V432" i="5"/>
  <c r="E432" i="5"/>
  <c r="V433" i="5"/>
  <c r="E433" i="5"/>
  <c r="V434" i="5"/>
  <c r="E434" i="5"/>
  <c r="V435" i="5"/>
  <c r="E435" i="5"/>
  <c r="X435" i="5"/>
  <c r="V436" i="5"/>
  <c r="E436" i="5"/>
  <c r="V437" i="5"/>
  <c r="E437" i="5"/>
  <c r="X437" i="5"/>
  <c r="V438" i="5"/>
  <c r="E438" i="5"/>
  <c r="V439" i="5"/>
  <c r="E439" i="5"/>
  <c r="V440" i="5"/>
  <c r="E440" i="5"/>
  <c r="V441" i="5"/>
  <c r="E441" i="5"/>
  <c r="V442" i="5"/>
  <c r="E442" i="5"/>
  <c r="V443" i="5"/>
  <c r="E443" i="5"/>
  <c r="X443" i="5"/>
  <c r="V444" i="5"/>
  <c r="E444" i="5"/>
  <c r="V445" i="5"/>
  <c r="E445" i="5"/>
  <c r="V446" i="5"/>
  <c r="E446" i="5"/>
  <c r="V447" i="5"/>
  <c r="E447" i="5"/>
  <c r="V448" i="5"/>
  <c r="E448" i="5"/>
  <c r="V449" i="5"/>
  <c r="E449" i="5"/>
  <c r="V450" i="5"/>
  <c r="E450" i="5"/>
  <c r="V451" i="5"/>
  <c r="E451" i="5"/>
  <c r="X451" i="5"/>
  <c r="V452" i="5"/>
  <c r="E452" i="5"/>
  <c r="V453" i="5"/>
  <c r="E453" i="5"/>
  <c r="X453" i="5"/>
  <c r="V454" i="5"/>
  <c r="E454" i="5"/>
  <c r="V455" i="5"/>
  <c r="E455" i="5"/>
  <c r="V456" i="5"/>
  <c r="E456" i="5"/>
  <c r="V457" i="5"/>
  <c r="E457" i="5"/>
  <c r="V458" i="5"/>
  <c r="E458" i="5"/>
  <c r="V459" i="5"/>
  <c r="E459" i="5"/>
  <c r="X459" i="5"/>
  <c r="V460" i="5"/>
  <c r="E460" i="5"/>
  <c r="V461" i="5"/>
  <c r="E461" i="5"/>
  <c r="X461" i="5"/>
  <c r="V462" i="5"/>
  <c r="E462" i="5"/>
  <c r="V463" i="5"/>
  <c r="E463" i="5"/>
  <c r="V464" i="5"/>
  <c r="E464" i="5"/>
  <c r="V465" i="5"/>
  <c r="E465" i="5"/>
  <c r="V466" i="5"/>
  <c r="E466" i="5"/>
  <c r="V467" i="5"/>
  <c r="E467" i="5"/>
  <c r="X467" i="5"/>
  <c r="V468" i="5"/>
  <c r="E468" i="5"/>
  <c r="V469" i="5"/>
  <c r="E469" i="5"/>
  <c r="X469" i="5"/>
  <c r="V470" i="5"/>
  <c r="E470" i="5"/>
  <c r="V471" i="5"/>
  <c r="E471" i="5"/>
  <c r="V472" i="5"/>
  <c r="E472" i="5"/>
  <c r="V473" i="5"/>
  <c r="E473" i="5"/>
  <c r="V474" i="5"/>
  <c r="E474" i="5"/>
  <c r="V475" i="5"/>
  <c r="E475" i="5"/>
  <c r="X475" i="5"/>
  <c r="V476" i="5"/>
  <c r="E476" i="5"/>
  <c r="V477" i="5"/>
  <c r="E477" i="5"/>
  <c r="X477" i="5"/>
  <c r="V478" i="5"/>
  <c r="E478" i="5"/>
  <c r="V479" i="5"/>
  <c r="E479" i="5"/>
  <c r="V480" i="5"/>
  <c r="E480" i="5"/>
  <c r="V481" i="5"/>
  <c r="E481" i="5"/>
  <c r="V482" i="5"/>
  <c r="E482" i="5"/>
  <c r="V483" i="5"/>
  <c r="E483" i="5"/>
  <c r="X483" i="5"/>
  <c r="V484" i="5"/>
  <c r="E484" i="5"/>
  <c r="V485" i="5"/>
  <c r="E485" i="5"/>
  <c r="X485" i="5"/>
  <c r="V486" i="5"/>
  <c r="E486" i="5"/>
  <c r="V487" i="5"/>
  <c r="E487" i="5"/>
  <c r="V488" i="5"/>
  <c r="E488" i="5"/>
  <c r="V489" i="5"/>
  <c r="E489" i="5"/>
  <c r="V490" i="5"/>
  <c r="E490" i="5"/>
  <c r="V491" i="5"/>
  <c r="E491" i="5"/>
  <c r="V492" i="5"/>
  <c r="E492" i="5"/>
  <c r="V493" i="5"/>
  <c r="E493" i="5"/>
  <c r="X493" i="5"/>
  <c r="V494" i="5"/>
  <c r="E494" i="5"/>
  <c r="V495" i="5"/>
  <c r="E495" i="5"/>
  <c r="V496" i="5"/>
  <c r="E496" i="5"/>
  <c r="V497" i="5"/>
  <c r="E497" i="5"/>
  <c r="V498" i="5"/>
  <c r="E498" i="5"/>
  <c r="V499" i="5"/>
  <c r="E499" i="5"/>
  <c r="X499" i="5"/>
  <c r="V500" i="5"/>
  <c r="E500" i="5"/>
  <c r="V501" i="5"/>
  <c r="E501" i="5"/>
  <c r="X501" i="5"/>
  <c r="V502" i="5"/>
  <c r="E502" i="5"/>
  <c r="V503" i="5"/>
  <c r="E503" i="5"/>
  <c r="V504" i="5"/>
  <c r="E504" i="5"/>
  <c r="V505" i="5"/>
  <c r="E505" i="5"/>
  <c r="V506" i="5"/>
  <c r="E506" i="5"/>
  <c r="V507" i="5"/>
  <c r="E507" i="5"/>
  <c r="X507" i="5"/>
  <c r="V508" i="5"/>
  <c r="E508" i="5"/>
  <c r="V509" i="5"/>
  <c r="E509" i="5"/>
  <c r="X509" i="5"/>
  <c r="V510" i="5"/>
  <c r="E510" i="5"/>
  <c r="V511" i="5"/>
  <c r="E511" i="5"/>
  <c r="V512" i="5"/>
  <c r="E512" i="5"/>
  <c r="V513" i="5"/>
  <c r="E513" i="5"/>
  <c r="V514" i="5"/>
  <c r="E514" i="5"/>
  <c r="V515" i="5"/>
  <c r="E515" i="5"/>
  <c r="X515" i="5"/>
  <c r="V516" i="5"/>
  <c r="E516" i="5"/>
  <c r="V517" i="5"/>
  <c r="E517" i="5"/>
  <c r="V518" i="5"/>
  <c r="E518" i="5"/>
  <c r="V519" i="5"/>
  <c r="E519" i="5"/>
  <c r="V520" i="5"/>
  <c r="E520" i="5"/>
  <c r="V521" i="5"/>
  <c r="E521" i="5"/>
  <c r="V522" i="5"/>
  <c r="E522" i="5"/>
  <c r="V523" i="5"/>
  <c r="E523" i="5"/>
  <c r="V524" i="5"/>
  <c r="E524" i="5"/>
  <c r="V525" i="5"/>
  <c r="E525" i="5"/>
  <c r="X525" i="5"/>
  <c r="V526" i="5"/>
  <c r="E526" i="5"/>
  <c r="V527" i="5"/>
  <c r="E527" i="5"/>
  <c r="V528" i="5"/>
  <c r="E528" i="5"/>
  <c r="V529" i="5"/>
  <c r="E529" i="5"/>
  <c r="V530" i="5"/>
  <c r="E530" i="5"/>
  <c r="V531" i="5"/>
  <c r="E531" i="5"/>
  <c r="X531" i="5"/>
  <c r="V532" i="5"/>
  <c r="E532" i="5"/>
  <c r="V533" i="5"/>
  <c r="E533" i="5"/>
  <c r="V534" i="5"/>
  <c r="E534" i="5"/>
  <c r="V535" i="5"/>
  <c r="E535" i="5"/>
  <c r="V536" i="5"/>
  <c r="E536" i="5"/>
  <c r="V537" i="5"/>
  <c r="E537" i="5"/>
  <c r="V538" i="5"/>
  <c r="E538" i="5"/>
  <c r="V539" i="5"/>
  <c r="E539" i="5"/>
  <c r="V540" i="5"/>
  <c r="E540" i="5"/>
  <c r="V541" i="5"/>
  <c r="E541" i="5"/>
  <c r="X541" i="5"/>
  <c r="V542" i="5"/>
  <c r="E542" i="5"/>
  <c r="V543" i="5"/>
  <c r="E543" i="5"/>
  <c r="V544" i="5"/>
  <c r="E544" i="5"/>
  <c r="V545" i="5"/>
  <c r="E545" i="5"/>
  <c r="V546" i="5"/>
  <c r="E546" i="5"/>
  <c r="V547" i="5"/>
  <c r="E547" i="5"/>
  <c r="X547" i="5"/>
  <c r="V548" i="5"/>
  <c r="E548" i="5"/>
  <c r="V549" i="5"/>
  <c r="E549" i="5"/>
  <c r="X549" i="5"/>
  <c r="V550" i="5"/>
  <c r="E550" i="5"/>
  <c r="V551" i="5"/>
  <c r="E551" i="5"/>
  <c r="V552" i="5"/>
  <c r="E552" i="5"/>
  <c r="V553" i="5"/>
  <c r="E553" i="5"/>
  <c r="V554" i="5"/>
  <c r="E554" i="5"/>
  <c r="V555" i="5"/>
  <c r="E555" i="5"/>
  <c r="X555" i="5"/>
  <c r="V556" i="5"/>
  <c r="E556" i="5"/>
  <c r="V557" i="5"/>
  <c r="E557" i="5"/>
  <c r="X557" i="5"/>
  <c r="V558" i="5"/>
  <c r="E558" i="5"/>
  <c r="V559" i="5"/>
  <c r="E559" i="5"/>
  <c r="V560" i="5"/>
  <c r="E560" i="5"/>
  <c r="V561" i="5"/>
  <c r="E561" i="5"/>
  <c r="V562" i="5"/>
  <c r="E562" i="5"/>
  <c r="V563" i="5"/>
  <c r="E563" i="5"/>
  <c r="X563" i="5"/>
  <c r="V564" i="5"/>
  <c r="E564" i="5"/>
  <c r="V565" i="5"/>
  <c r="E565" i="5"/>
  <c r="X565" i="5"/>
  <c r="V566" i="5"/>
  <c r="E566" i="5"/>
  <c r="V567" i="5"/>
  <c r="E567" i="5"/>
  <c r="V568" i="5"/>
  <c r="E568" i="5"/>
  <c r="V569" i="5"/>
  <c r="E569" i="5"/>
  <c r="V570" i="5"/>
  <c r="E570" i="5"/>
  <c r="V571" i="5"/>
  <c r="E571" i="5"/>
  <c r="V572" i="5"/>
  <c r="E572" i="5"/>
  <c r="V573" i="5"/>
  <c r="E573" i="5"/>
  <c r="X573" i="5"/>
  <c r="V574" i="5"/>
  <c r="E574" i="5"/>
  <c r="V575" i="5"/>
  <c r="E575" i="5"/>
  <c r="V576" i="5"/>
  <c r="E576" i="5"/>
  <c r="V577" i="5"/>
  <c r="E577" i="5"/>
  <c r="V578" i="5"/>
  <c r="E578" i="5"/>
  <c r="V579" i="5"/>
  <c r="E579" i="5"/>
  <c r="X579" i="5"/>
  <c r="V580" i="5"/>
  <c r="E580" i="5"/>
  <c r="V581" i="5"/>
  <c r="E581" i="5"/>
  <c r="X581" i="5"/>
  <c r="V582" i="5"/>
  <c r="E582" i="5"/>
  <c r="V583" i="5"/>
  <c r="E583" i="5"/>
  <c r="V584" i="5"/>
  <c r="E584" i="5"/>
  <c r="V585" i="5"/>
  <c r="E585" i="5"/>
  <c r="V586" i="5"/>
  <c r="E586" i="5"/>
  <c r="V587" i="5"/>
  <c r="E587" i="5"/>
  <c r="X587" i="5"/>
  <c r="V588" i="5"/>
  <c r="E588" i="5"/>
  <c r="V589" i="5"/>
  <c r="E589" i="5"/>
  <c r="X589" i="5"/>
  <c r="V590" i="5"/>
  <c r="E590" i="5"/>
  <c r="V591" i="5"/>
  <c r="E591" i="5"/>
  <c r="V592" i="5"/>
  <c r="E592" i="5"/>
  <c r="V593" i="5"/>
  <c r="E593" i="5"/>
  <c r="V594" i="5"/>
  <c r="E594" i="5"/>
  <c r="V595" i="5"/>
  <c r="E595" i="5"/>
  <c r="X595" i="5"/>
  <c r="V596" i="5"/>
  <c r="E596" i="5"/>
  <c r="V597" i="5"/>
  <c r="E597" i="5"/>
  <c r="X597" i="5"/>
  <c r="V598" i="5"/>
  <c r="E598" i="5"/>
  <c r="V599" i="5"/>
  <c r="E599" i="5"/>
  <c r="V600" i="5"/>
  <c r="E600" i="5"/>
  <c r="V601" i="5"/>
  <c r="E601" i="5"/>
  <c r="V602" i="5"/>
  <c r="E602" i="5"/>
  <c r="V603" i="5"/>
  <c r="E603" i="5"/>
  <c r="X603" i="5"/>
  <c r="V604" i="5"/>
  <c r="E604" i="5"/>
  <c r="V605" i="5"/>
  <c r="E605" i="5"/>
  <c r="V606" i="5"/>
  <c r="E606" i="5"/>
  <c r="V607" i="5"/>
  <c r="E607" i="5"/>
  <c r="V608" i="5"/>
  <c r="E608" i="5"/>
  <c r="V609" i="5"/>
  <c r="E609" i="5"/>
  <c r="V610" i="5"/>
  <c r="E610" i="5"/>
  <c r="V611" i="5"/>
  <c r="E611" i="5"/>
  <c r="X611" i="5"/>
  <c r="V612" i="5"/>
  <c r="E612" i="5"/>
  <c r="V613" i="5"/>
  <c r="E613" i="5"/>
  <c r="X613" i="5"/>
  <c r="V614" i="5"/>
  <c r="E614" i="5"/>
  <c r="V615" i="5"/>
  <c r="E615" i="5"/>
  <c r="V616" i="5"/>
  <c r="E616" i="5"/>
  <c r="V617" i="5"/>
  <c r="E617" i="5"/>
  <c r="V618" i="5"/>
  <c r="E618" i="5"/>
  <c r="V619" i="5"/>
  <c r="E619" i="5"/>
  <c r="X619" i="5"/>
  <c r="V620" i="5"/>
  <c r="E620" i="5"/>
  <c r="V621" i="5"/>
  <c r="E621" i="5"/>
  <c r="X621" i="5"/>
  <c r="V622" i="5"/>
  <c r="E622" i="5"/>
  <c r="V623" i="5"/>
  <c r="E623" i="5"/>
  <c r="V624" i="5"/>
  <c r="E624" i="5"/>
  <c r="V625" i="5"/>
  <c r="E625" i="5"/>
  <c r="V626" i="5"/>
  <c r="E626" i="5"/>
  <c r="V627" i="5"/>
  <c r="E627" i="5"/>
  <c r="X627" i="5"/>
  <c r="V628" i="5"/>
  <c r="E628" i="5"/>
  <c r="V629" i="5"/>
  <c r="E629" i="5"/>
  <c r="X629" i="5"/>
  <c r="V630" i="5"/>
  <c r="E630" i="5"/>
  <c r="V631" i="5"/>
  <c r="E631" i="5"/>
  <c r="V632" i="5"/>
  <c r="E632" i="5"/>
  <c r="V633" i="5"/>
  <c r="E633" i="5"/>
  <c r="V634" i="5"/>
  <c r="E634" i="5"/>
  <c r="V635" i="5"/>
  <c r="E635" i="5"/>
  <c r="X635" i="5"/>
  <c r="V636" i="5"/>
  <c r="E636" i="5"/>
  <c r="V637" i="5"/>
  <c r="E637" i="5"/>
  <c r="X637" i="5"/>
  <c r="V638" i="5"/>
  <c r="E638" i="5"/>
  <c r="V639" i="5"/>
  <c r="E639" i="5"/>
  <c r="V640" i="5"/>
  <c r="E640" i="5"/>
  <c r="V641" i="5"/>
  <c r="E641" i="5"/>
  <c r="V642" i="5"/>
  <c r="E642" i="5"/>
  <c r="V643" i="5"/>
  <c r="E643" i="5"/>
  <c r="X643" i="5"/>
  <c r="V644" i="5"/>
  <c r="E644" i="5"/>
  <c r="V645" i="5"/>
  <c r="E645" i="5"/>
  <c r="X645" i="5"/>
  <c r="V646" i="5"/>
  <c r="E646" i="5"/>
  <c r="V647" i="5"/>
  <c r="E647" i="5"/>
  <c r="V648" i="5"/>
  <c r="E648" i="5"/>
  <c r="V649" i="5"/>
  <c r="E649" i="5"/>
  <c r="V650" i="5"/>
  <c r="E650" i="5"/>
  <c r="V651" i="5"/>
  <c r="E651" i="5"/>
  <c r="X651" i="5"/>
  <c r="V652" i="5"/>
  <c r="E652" i="5"/>
  <c r="V653" i="5"/>
  <c r="E653" i="5"/>
  <c r="X653" i="5"/>
  <c r="V654" i="5"/>
  <c r="E654" i="5"/>
  <c r="V655" i="5"/>
  <c r="E655" i="5"/>
  <c r="V656" i="5"/>
  <c r="E656" i="5"/>
  <c r="V657" i="5"/>
  <c r="E657" i="5"/>
  <c r="V658" i="5"/>
  <c r="E658" i="5"/>
  <c r="V659" i="5"/>
  <c r="E659" i="5"/>
  <c r="X659" i="5"/>
  <c r="V660" i="5"/>
  <c r="E660" i="5"/>
  <c r="V661" i="5"/>
  <c r="E661" i="5"/>
  <c r="X661" i="5"/>
  <c r="V662" i="5"/>
  <c r="E662" i="5"/>
  <c r="V663" i="5"/>
  <c r="E663" i="5"/>
  <c r="V664" i="5"/>
  <c r="E664" i="5"/>
  <c r="V665" i="5"/>
  <c r="E665" i="5"/>
  <c r="V666" i="5"/>
  <c r="E666" i="5"/>
  <c r="V667" i="5"/>
  <c r="E667" i="5"/>
  <c r="V668" i="5"/>
  <c r="E668" i="5"/>
  <c r="V669" i="5"/>
  <c r="E669" i="5"/>
  <c r="X669" i="5"/>
  <c r="V670" i="5"/>
  <c r="E670" i="5"/>
  <c r="V671" i="5"/>
  <c r="E671" i="5"/>
  <c r="V672" i="5"/>
  <c r="E672" i="5"/>
  <c r="V673" i="5"/>
  <c r="E673" i="5"/>
  <c r="V674" i="5"/>
  <c r="E674" i="5"/>
  <c r="V675" i="5"/>
  <c r="E675" i="5"/>
  <c r="X675" i="5"/>
  <c r="V676" i="5"/>
  <c r="E676" i="5"/>
  <c r="V677" i="5"/>
  <c r="E677" i="5"/>
  <c r="V678" i="5"/>
  <c r="E678" i="5"/>
  <c r="V679" i="5"/>
  <c r="E679" i="5"/>
  <c r="V680" i="5"/>
  <c r="E680" i="5"/>
  <c r="V681" i="5"/>
  <c r="E681" i="5"/>
  <c r="V682" i="5"/>
  <c r="E682" i="5"/>
  <c r="V683" i="5"/>
  <c r="E683" i="5"/>
  <c r="V684" i="5"/>
  <c r="E684" i="5"/>
  <c r="V685" i="5"/>
  <c r="E685" i="5"/>
  <c r="X685" i="5"/>
  <c r="V686" i="5"/>
  <c r="E686" i="5"/>
  <c r="V687" i="5"/>
  <c r="E687" i="5"/>
  <c r="V688" i="5"/>
  <c r="E688" i="5"/>
  <c r="V689" i="5"/>
  <c r="E689" i="5"/>
  <c r="V690" i="5"/>
  <c r="E690" i="5"/>
  <c r="V691" i="5"/>
  <c r="E691" i="5"/>
  <c r="X691" i="5"/>
  <c r="V692" i="5"/>
  <c r="E692" i="5"/>
  <c r="V693" i="5"/>
  <c r="E693" i="5"/>
  <c r="V694" i="5"/>
  <c r="E694" i="5"/>
  <c r="V695" i="5"/>
  <c r="E695" i="5"/>
  <c r="V696" i="5"/>
  <c r="E696" i="5"/>
  <c r="V697" i="5"/>
  <c r="E697" i="5"/>
  <c r="V698" i="5"/>
  <c r="E698" i="5"/>
  <c r="V699" i="5"/>
  <c r="E699" i="5"/>
  <c r="X699" i="5"/>
  <c r="V700" i="5"/>
  <c r="E700" i="5"/>
  <c r="V701" i="5"/>
  <c r="E701" i="5"/>
  <c r="X701" i="5"/>
  <c r="V702" i="5"/>
  <c r="E702" i="5"/>
  <c r="V703" i="5"/>
  <c r="E703" i="5"/>
  <c r="V704" i="5"/>
  <c r="E704" i="5"/>
  <c r="V705" i="5"/>
  <c r="E705" i="5"/>
  <c r="V706" i="5"/>
  <c r="E706" i="5"/>
  <c r="V707" i="5"/>
  <c r="E707" i="5"/>
  <c r="X707" i="5"/>
  <c r="V708" i="5"/>
  <c r="E708" i="5"/>
  <c r="V709" i="5"/>
  <c r="E709" i="5"/>
  <c r="X709" i="5"/>
  <c r="V710" i="5"/>
  <c r="E710" i="5"/>
  <c r="V711" i="5"/>
  <c r="E711" i="5"/>
  <c r="V712" i="5"/>
  <c r="E712" i="5"/>
  <c r="V713" i="5"/>
  <c r="E713" i="5"/>
  <c r="V714" i="5"/>
  <c r="E714" i="5"/>
  <c r="V715" i="5"/>
  <c r="E715" i="5"/>
  <c r="X715" i="5"/>
  <c r="V716" i="5"/>
  <c r="E716" i="5"/>
  <c r="V717" i="5"/>
  <c r="E717" i="5"/>
  <c r="X717" i="5"/>
  <c r="V718" i="5"/>
  <c r="E718" i="5"/>
  <c r="V719" i="5"/>
  <c r="E719" i="5"/>
  <c r="V720" i="5"/>
  <c r="E720" i="5"/>
  <c r="V721" i="5"/>
  <c r="E721" i="5"/>
  <c r="V722" i="5"/>
  <c r="E722" i="5"/>
  <c r="V723" i="5"/>
  <c r="E723" i="5"/>
  <c r="X723" i="5"/>
  <c r="V724" i="5"/>
  <c r="E724" i="5"/>
  <c r="V725" i="5"/>
  <c r="E725" i="5"/>
  <c r="X725" i="5"/>
  <c r="V726" i="5"/>
  <c r="E726" i="5"/>
  <c r="V727" i="5"/>
  <c r="E727" i="5"/>
  <c r="V728" i="5"/>
  <c r="E728" i="5"/>
  <c r="V729" i="5"/>
  <c r="E729" i="5"/>
  <c r="V730" i="5"/>
  <c r="E730" i="5"/>
  <c r="V731" i="5"/>
  <c r="E731" i="5"/>
  <c r="X731" i="5"/>
  <c r="V732" i="5"/>
  <c r="E732" i="5"/>
  <c r="V733" i="5"/>
  <c r="E733" i="5"/>
  <c r="X733" i="5"/>
  <c r="V734" i="5"/>
  <c r="E734" i="5"/>
  <c r="V735" i="5"/>
  <c r="E735" i="5"/>
  <c r="V736" i="5"/>
  <c r="E736" i="5"/>
  <c r="V737" i="5"/>
  <c r="E737" i="5"/>
  <c r="V738" i="5"/>
  <c r="E738" i="5"/>
  <c r="V739" i="5"/>
  <c r="E739" i="5"/>
  <c r="X739" i="5"/>
  <c r="V740" i="5"/>
  <c r="E740" i="5"/>
  <c r="V741" i="5"/>
  <c r="E741" i="5"/>
  <c r="X741" i="5"/>
  <c r="V742" i="5"/>
  <c r="E742" i="5"/>
  <c r="V743" i="5"/>
  <c r="E743" i="5"/>
  <c r="V744" i="5"/>
  <c r="E744" i="5"/>
  <c r="V745" i="5"/>
  <c r="E745" i="5"/>
  <c r="V746" i="5"/>
  <c r="E746" i="5"/>
  <c r="V747" i="5"/>
  <c r="E747" i="5"/>
  <c r="V748" i="5"/>
  <c r="E748" i="5"/>
  <c r="V749" i="5"/>
  <c r="E749" i="5"/>
  <c r="X749" i="5"/>
  <c r="V750" i="5"/>
  <c r="E750" i="5"/>
  <c r="V751" i="5"/>
  <c r="E751" i="5"/>
  <c r="V752" i="5"/>
  <c r="E752" i="5"/>
  <c r="V753" i="5"/>
  <c r="E753" i="5"/>
  <c r="V754" i="5"/>
  <c r="E754" i="5"/>
  <c r="V755" i="5"/>
  <c r="E755" i="5"/>
  <c r="X755" i="5"/>
  <c r="V756" i="5"/>
  <c r="E756" i="5"/>
  <c r="V757" i="5"/>
  <c r="E757" i="5"/>
  <c r="X757" i="5"/>
  <c r="V758" i="5"/>
  <c r="E758" i="5"/>
  <c r="V759" i="5"/>
  <c r="E759" i="5"/>
  <c r="V760" i="5"/>
  <c r="E760" i="5"/>
  <c r="V761" i="5"/>
  <c r="E761" i="5"/>
  <c r="V762" i="5"/>
  <c r="E762" i="5"/>
  <c r="V763" i="5"/>
  <c r="E763" i="5"/>
  <c r="X763" i="5"/>
  <c r="V764" i="5"/>
  <c r="E764" i="5"/>
  <c r="V765" i="5"/>
  <c r="E765" i="5"/>
  <c r="V766" i="5"/>
  <c r="E766" i="5"/>
  <c r="V767" i="5"/>
  <c r="E767" i="5"/>
  <c r="V768" i="5"/>
  <c r="E768" i="5"/>
  <c r="V769" i="5"/>
  <c r="E769" i="5"/>
  <c r="V770" i="5"/>
  <c r="E770" i="5"/>
  <c r="V771" i="5"/>
  <c r="E771" i="5"/>
  <c r="X771" i="5"/>
  <c r="V772" i="5"/>
  <c r="E772" i="5"/>
  <c r="V773" i="5"/>
  <c r="E773" i="5"/>
  <c r="X773" i="5"/>
  <c r="V774" i="5"/>
  <c r="E774" i="5"/>
  <c r="V775" i="5"/>
  <c r="E775" i="5"/>
  <c r="V776" i="5"/>
  <c r="E776" i="5"/>
  <c r="V777" i="5"/>
  <c r="E777" i="5"/>
  <c r="V778" i="5"/>
  <c r="E778" i="5"/>
  <c r="V779" i="5"/>
  <c r="E779" i="5"/>
  <c r="X779" i="5"/>
  <c r="V780" i="5"/>
  <c r="E780" i="5"/>
  <c r="V781" i="5"/>
  <c r="E781" i="5"/>
  <c r="X781" i="5"/>
  <c r="V782" i="5"/>
  <c r="E782" i="5"/>
  <c r="V783" i="5"/>
  <c r="E783" i="5"/>
  <c r="V784" i="5"/>
  <c r="E784" i="5"/>
  <c r="V785" i="5"/>
  <c r="E785" i="5"/>
  <c r="V786" i="5"/>
  <c r="E786" i="5"/>
  <c r="V787" i="5"/>
  <c r="E787" i="5"/>
  <c r="X787" i="5"/>
  <c r="V788" i="5"/>
  <c r="E788" i="5"/>
  <c r="V789" i="5"/>
  <c r="E789" i="5"/>
  <c r="X789" i="5"/>
  <c r="V790" i="5"/>
  <c r="E790" i="5"/>
  <c r="V791" i="5"/>
  <c r="E791" i="5"/>
  <c r="V792" i="5"/>
  <c r="E792" i="5"/>
  <c r="V793" i="5"/>
  <c r="E793" i="5"/>
  <c r="V794" i="5"/>
  <c r="E794" i="5"/>
  <c r="V795" i="5"/>
  <c r="E795" i="5"/>
  <c r="V796" i="5"/>
  <c r="E796" i="5"/>
  <c r="V797" i="5"/>
  <c r="E797" i="5"/>
  <c r="X797" i="5"/>
  <c r="V798" i="5"/>
  <c r="E798" i="5"/>
  <c r="V799" i="5"/>
  <c r="E799" i="5"/>
  <c r="V800" i="5"/>
  <c r="E800" i="5"/>
  <c r="V801" i="5"/>
  <c r="E801" i="5"/>
  <c r="V802" i="5"/>
  <c r="E802" i="5"/>
  <c r="V803" i="5"/>
  <c r="E803" i="5"/>
  <c r="X803" i="5"/>
  <c r="V804" i="5"/>
  <c r="E804" i="5"/>
  <c r="V805" i="5"/>
  <c r="E805" i="5"/>
  <c r="X805" i="5"/>
  <c r="V806" i="5"/>
  <c r="E806" i="5"/>
  <c r="V807" i="5"/>
  <c r="E807" i="5"/>
  <c r="V808" i="5"/>
  <c r="E808" i="5"/>
  <c r="V809" i="5"/>
  <c r="E809" i="5"/>
  <c r="V810" i="5"/>
  <c r="E810" i="5"/>
  <c r="V811" i="5"/>
  <c r="E811" i="5"/>
  <c r="X811" i="5"/>
  <c r="V812" i="5"/>
  <c r="E812" i="5"/>
  <c r="V813" i="5"/>
  <c r="E813" i="5"/>
  <c r="X813" i="5"/>
  <c r="V814" i="5"/>
  <c r="E814" i="5"/>
  <c r="V815" i="5"/>
  <c r="E815" i="5"/>
  <c r="V816" i="5"/>
  <c r="E816" i="5"/>
  <c r="V817" i="5"/>
  <c r="E817" i="5"/>
  <c r="V818" i="5"/>
  <c r="E818" i="5"/>
  <c r="V819" i="5"/>
  <c r="E819" i="5"/>
  <c r="X819" i="5"/>
  <c r="V820" i="5"/>
  <c r="E820" i="5"/>
  <c r="V821" i="5"/>
  <c r="E821" i="5"/>
  <c r="X821" i="5"/>
  <c r="V822" i="5"/>
  <c r="E822" i="5"/>
  <c r="V823" i="5"/>
  <c r="E823" i="5"/>
  <c r="V824" i="5"/>
  <c r="E824" i="5"/>
  <c r="V825" i="5"/>
  <c r="E825" i="5"/>
  <c r="V826" i="5"/>
  <c r="E826" i="5"/>
  <c r="V827" i="5"/>
  <c r="E827" i="5"/>
  <c r="X827" i="5"/>
  <c r="V828" i="5"/>
  <c r="E828" i="5"/>
  <c r="V829" i="5"/>
  <c r="E829" i="5"/>
  <c r="X829" i="5"/>
  <c r="V830" i="5"/>
  <c r="E830" i="5"/>
  <c r="V831" i="5"/>
  <c r="E831" i="5"/>
  <c r="V832" i="5"/>
  <c r="E832" i="5"/>
  <c r="V833" i="5"/>
  <c r="E833" i="5"/>
  <c r="V834" i="5"/>
  <c r="E834" i="5"/>
  <c r="V835" i="5"/>
  <c r="E835" i="5"/>
  <c r="X835" i="5"/>
  <c r="V836" i="5"/>
  <c r="E836" i="5"/>
  <c r="V837" i="5"/>
  <c r="E837" i="5"/>
  <c r="V838" i="5"/>
  <c r="E838" i="5"/>
  <c r="V839" i="5"/>
  <c r="E839" i="5"/>
  <c r="V840" i="5"/>
  <c r="E840" i="5"/>
  <c r="V841" i="5"/>
  <c r="E841" i="5"/>
  <c r="V842" i="5"/>
  <c r="E842" i="5"/>
  <c r="V843" i="5"/>
  <c r="E843" i="5"/>
  <c r="X843" i="5"/>
  <c r="V844" i="5"/>
  <c r="E844" i="5"/>
  <c r="V845" i="5"/>
  <c r="E845" i="5"/>
  <c r="X845" i="5"/>
  <c r="V846" i="5"/>
  <c r="E846" i="5"/>
  <c r="V847" i="5"/>
  <c r="E847" i="5"/>
  <c r="V848" i="5"/>
  <c r="E848" i="5"/>
  <c r="V849" i="5"/>
  <c r="E849" i="5"/>
  <c r="V850" i="5"/>
  <c r="E850" i="5"/>
  <c r="V851" i="5"/>
  <c r="E851" i="5"/>
  <c r="X851" i="5"/>
  <c r="V852" i="5"/>
  <c r="E852" i="5"/>
  <c r="V853" i="5"/>
  <c r="E853" i="5"/>
  <c r="X853" i="5"/>
  <c r="V854" i="5"/>
  <c r="E854" i="5"/>
  <c r="V855" i="5"/>
  <c r="E855" i="5"/>
  <c r="V856" i="5"/>
  <c r="E856" i="5"/>
  <c r="V857" i="5"/>
  <c r="E857" i="5"/>
  <c r="V858" i="5"/>
  <c r="E858" i="5"/>
  <c r="V859" i="5"/>
  <c r="E859" i="5"/>
  <c r="X859" i="5"/>
  <c r="V860" i="5"/>
  <c r="E860" i="5"/>
  <c r="V861" i="5"/>
  <c r="E861" i="5"/>
  <c r="X861" i="5"/>
  <c r="V862" i="5"/>
  <c r="E862" i="5"/>
  <c r="V863" i="5"/>
  <c r="E863" i="5"/>
  <c r="V864" i="5"/>
  <c r="E864" i="5"/>
  <c r="V865" i="5"/>
  <c r="E865" i="5"/>
  <c r="V866" i="5"/>
  <c r="E866" i="5"/>
  <c r="V867" i="5"/>
  <c r="E867" i="5"/>
  <c r="X867" i="5"/>
  <c r="V868" i="5"/>
  <c r="E868" i="5"/>
  <c r="V869" i="5"/>
  <c r="E869" i="5"/>
  <c r="X869" i="5"/>
  <c r="V870" i="5"/>
  <c r="E870" i="5"/>
  <c r="V871" i="5"/>
  <c r="E871" i="5"/>
  <c r="V872" i="5"/>
  <c r="E872" i="5"/>
  <c r="V873" i="5"/>
  <c r="E873" i="5"/>
  <c r="V874" i="5"/>
  <c r="E874" i="5"/>
  <c r="V875" i="5"/>
  <c r="E875" i="5"/>
  <c r="X875" i="5"/>
  <c r="V876" i="5"/>
  <c r="E876" i="5"/>
  <c r="V877" i="5"/>
  <c r="E877" i="5"/>
  <c r="X877" i="5"/>
  <c r="V878" i="5"/>
  <c r="E878" i="5"/>
  <c r="V879" i="5"/>
  <c r="E879" i="5"/>
  <c r="V880" i="5"/>
  <c r="E880" i="5"/>
  <c r="V881" i="5"/>
  <c r="E881" i="5"/>
  <c r="V882" i="5"/>
  <c r="E882" i="5"/>
  <c r="V883" i="5"/>
  <c r="E883" i="5"/>
  <c r="X883" i="5"/>
  <c r="V884" i="5"/>
  <c r="E884" i="5"/>
  <c r="V885" i="5"/>
  <c r="E885" i="5"/>
  <c r="X885" i="5"/>
  <c r="V886" i="5"/>
  <c r="E886" i="5"/>
  <c r="V887" i="5"/>
  <c r="E887" i="5"/>
  <c r="V888" i="5"/>
  <c r="E888" i="5"/>
  <c r="V889" i="5"/>
  <c r="E889" i="5"/>
  <c r="V890" i="5"/>
  <c r="E890" i="5"/>
  <c r="V891" i="5"/>
  <c r="E891" i="5"/>
  <c r="X891" i="5"/>
  <c r="V892" i="5"/>
  <c r="E892" i="5"/>
  <c r="V893" i="5"/>
  <c r="E893" i="5"/>
  <c r="V894" i="5"/>
  <c r="E894" i="5"/>
  <c r="V895" i="5"/>
  <c r="E895" i="5"/>
  <c r="V896" i="5"/>
  <c r="E896" i="5"/>
  <c r="V897" i="5"/>
  <c r="E897" i="5"/>
  <c r="V898" i="5"/>
  <c r="E898" i="5"/>
  <c r="V899" i="5"/>
  <c r="E899" i="5"/>
  <c r="X899" i="5"/>
  <c r="V900" i="5"/>
  <c r="E900" i="5"/>
  <c r="V901" i="5"/>
  <c r="E901" i="5"/>
  <c r="X901" i="5"/>
  <c r="V902" i="5"/>
  <c r="E902" i="5"/>
  <c r="V903" i="5"/>
  <c r="E903" i="5"/>
  <c r="V904" i="5"/>
  <c r="E904" i="5"/>
  <c r="V905" i="5"/>
  <c r="E905" i="5"/>
  <c r="V906" i="5"/>
  <c r="E906" i="5"/>
  <c r="V907" i="5"/>
  <c r="E907" i="5"/>
  <c r="X907" i="5"/>
  <c r="V908" i="5"/>
  <c r="E908" i="5"/>
  <c r="V909" i="5"/>
  <c r="E909" i="5"/>
  <c r="X909" i="5"/>
  <c r="V910" i="5"/>
  <c r="E910" i="5"/>
  <c r="V911" i="5"/>
  <c r="E911" i="5"/>
  <c r="V912" i="5"/>
  <c r="E912" i="5"/>
  <c r="V913" i="5"/>
  <c r="E913" i="5"/>
  <c r="V914" i="5"/>
  <c r="E914" i="5"/>
  <c r="V915" i="5"/>
  <c r="E915" i="5"/>
  <c r="X915" i="5"/>
  <c r="V916" i="5"/>
  <c r="E916" i="5"/>
  <c r="V917" i="5"/>
  <c r="E917" i="5"/>
  <c r="X917" i="5"/>
  <c r="V918" i="5"/>
  <c r="E918" i="5"/>
  <c r="V919" i="5"/>
  <c r="E919" i="5"/>
  <c r="V920" i="5"/>
  <c r="E920" i="5"/>
  <c r="V921" i="5"/>
  <c r="E921" i="5"/>
  <c r="V922" i="5"/>
  <c r="E922" i="5"/>
  <c r="V923" i="5"/>
  <c r="E923" i="5"/>
  <c r="V924" i="5"/>
  <c r="E924" i="5"/>
  <c r="V925" i="5"/>
  <c r="E925" i="5"/>
  <c r="X925" i="5"/>
  <c r="V926" i="5"/>
  <c r="E926" i="5"/>
  <c r="V927" i="5"/>
  <c r="E927" i="5"/>
  <c r="V928" i="5"/>
  <c r="E928" i="5"/>
  <c r="V929" i="5"/>
  <c r="E929" i="5"/>
  <c r="V930" i="5"/>
  <c r="E930" i="5"/>
  <c r="V931" i="5"/>
  <c r="E931" i="5"/>
  <c r="X931" i="5"/>
  <c r="V932" i="5"/>
  <c r="E932" i="5"/>
  <c r="V933" i="5"/>
  <c r="E933" i="5"/>
  <c r="X933" i="5"/>
  <c r="V934" i="5"/>
  <c r="E934" i="5"/>
  <c r="V935" i="5"/>
  <c r="E935" i="5"/>
  <c r="V936" i="5"/>
  <c r="E936" i="5"/>
  <c r="V937" i="5"/>
  <c r="E937" i="5"/>
  <c r="V938" i="5"/>
  <c r="E938" i="5"/>
  <c r="V939" i="5"/>
  <c r="E939" i="5"/>
  <c r="V940" i="5"/>
  <c r="E940" i="5"/>
  <c r="V941" i="5"/>
  <c r="E941" i="5"/>
  <c r="X941" i="5"/>
  <c r="V942" i="5"/>
  <c r="E942" i="5"/>
  <c r="V943" i="5"/>
  <c r="E943" i="5"/>
  <c r="V944" i="5"/>
  <c r="E944" i="5"/>
  <c r="V945" i="5"/>
  <c r="E945" i="5"/>
  <c r="V946" i="5"/>
  <c r="E946" i="5"/>
  <c r="V947" i="5"/>
  <c r="E947" i="5"/>
  <c r="X947" i="5"/>
  <c r="V948" i="5"/>
  <c r="E948" i="5"/>
  <c r="V949" i="5"/>
  <c r="E949" i="5"/>
  <c r="X949" i="5"/>
  <c r="V950" i="5"/>
  <c r="E950" i="5"/>
  <c r="V951" i="5"/>
  <c r="E951" i="5"/>
  <c r="V952" i="5"/>
  <c r="E952" i="5"/>
  <c r="V953" i="5"/>
  <c r="E953" i="5"/>
  <c r="V954" i="5"/>
  <c r="E954" i="5"/>
  <c r="V955" i="5"/>
  <c r="E955" i="5"/>
  <c r="X955" i="5"/>
  <c r="V956" i="5"/>
  <c r="E956" i="5"/>
  <c r="V957" i="5"/>
  <c r="E957" i="5"/>
  <c r="X957" i="5"/>
  <c r="V958" i="5"/>
  <c r="E958" i="5"/>
  <c r="V959" i="5"/>
  <c r="E959" i="5"/>
  <c r="V960" i="5"/>
  <c r="E960" i="5"/>
  <c r="V961" i="5"/>
  <c r="E961" i="5"/>
  <c r="V962" i="5"/>
  <c r="E962" i="5"/>
  <c r="V963" i="5"/>
  <c r="E963" i="5"/>
  <c r="X963" i="5"/>
  <c r="V964" i="5"/>
  <c r="E964" i="5"/>
  <c r="V965" i="5"/>
  <c r="E965" i="5"/>
  <c r="X965" i="5"/>
  <c r="V966" i="5"/>
  <c r="E966" i="5"/>
  <c r="V967" i="5"/>
  <c r="E967" i="5"/>
  <c r="V968" i="5"/>
  <c r="E968" i="5"/>
  <c r="V969" i="5"/>
  <c r="E969" i="5"/>
  <c r="V970" i="5"/>
  <c r="E970" i="5"/>
  <c r="V971" i="5"/>
  <c r="E971" i="5"/>
  <c r="X971" i="5"/>
  <c r="V972" i="5"/>
  <c r="E972" i="5"/>
  <c r="V973" i="5"/>
  <c r="E973" i="5"/>
  <c r="X973" i="5"/>
  <c r="V974" i="5"/>
  <c r="E974" i="5"/>
  <c r="V975" i="5"/>
  <c r="E975" i="5"/>
  <c r="V976" i="5"/>
  <c r="E976" i="5"/>
  <c r="V977" i="5"/>
  <c r="E977" i="5"/>
  <c r="V978" i="5"/>
  <c r="E978" i="5"/>
  <c r="V979" i="5"/>
  <c r="E979" i="5"/>
  <c r="X979" i="5"/>
  <c r="V980" i="5"/>
  <c r="E980" i="5"/>
  <c r="V981" i="5"/>
  <c r="E981" i="5"/>
  <c r="V982" i="5"/>
  <c r="E982" i="5"/>
  <c r="V983" i="5"/>
  <c r="E983" i="5"/>
  <c r="V984" i="5"/>
  <c r="E984" i="5"/>
  <c r="V985" i="5"/>
  <c r="E985" i="5"/>
  <c r="V986" i="5"/>
  <c r="E986" i="5"/>
  <c r="V987" i="5"/>
  <c r="E987" i="5"/>
  <c r="X987" i="5"/>
  <c r="V988" i="5"/>
  <c r="E988" i="5"/>
  <c r="V989" i="5"/>
  <c r="E989" i="5"/>
  <c r="X989" i="5"/>
  <c r="V990" i="5"/>
  <c r="E990" i="5"/>
  <c r="V991" i="5"/>
  <c r="E991" i="5"/>
  <c r="V992" i="5"/>
  <c r="E992" i="5"/>
  <c r="V993" i="5"/>
  <c r="E993" i="5"/>
  <c r="V994" i="5"/>
  <c r="E994" i="5"/>
  <c r="V995" i="5"/>
  <c r="E995" i="5"/>
  <c r="X995" i="5"/>
  <c r="V996" i="5"/>
  <c r="E996" i="5"/>
  <c r="V997" i="5"/>
  <c r="E997" i="5"/>
  <c r="X997" i="5"/>
  <c r="V998" i="5"/>
  <c r="E998" i="5"/>
  <c r="V999" i="5"/>
  <c r="E999" i="5"/>
  <c r="V1000" i="5"/>
  <c r="E1000" i="5"/>
  <c r="V1001" i="5"/>
  <c r="E1001" i="5"/>
  <c r="V1002" i="5"/>
  <c r="E1002" i="5"/>
  <c r="V1003" i="5"/>
  <c r="E1003" i="5"/>
  <c r="V1004" i="5"/>
  <c r="E1004" i="5"/>
  <c r="V1005" i="5"/>
  <c r="E1005" i="5"/>
  <c r="X1005" i="5"/>
  <c r="V1006" i="5"/>
  <c r="E1006" i="5"/>
  <c r="V1007" i="5"/>
  <c r="E1007" i="5"/>
  <c r="V1008" i="5"/>
  <c r="E1008" i="5"/>
  <c r="V1009" i="5"/>
  <c r="E1009" i="5"/>
  <c r="V1010" i="5"/>
  <c r="E1010" i="5"/>
  <c r="V1011" i="5"/>
  <c r="E1011" i="5"/>
  <c r="X1011" i="5"/>
  <c r="V1012" i="5"/>
  <c r="E1012" i="5"/>
  <c r="V1013" i="5"/>
  <c r="E1013" i="5"/>
  <c r="X1013" i="5"/>
  <c r="V1014" i="5"/>
  <c r="E1014" i="5"/>
  <c r="V1015" i="5"/>
  <c r="E1015" i="5"/>
  <c r="V1016" i="5"/>
  <c r="E1016" i="5"/>
  <c r="V1017" i="5"/>
  <c r="E1017" i="5"/>
  <c r="V1018" i="5"/>
  <c r="E1018" i="5"/>
  <c r="V1019" i="5"/>
  <c r="E1019" i="5"/>
  <c r="X1019" i="5"/>
  <c r="V1020" i="5"/>
  <c r="E1020" i="5"/>
  <c r="V1021" i="5"/>
  <c r="E1021" i="5"/>
  <c r="X1021" i="5"/>
  <c r="V1022" i="5"/>
  <c r="E1022" i="5"/>
  <c r="V1023" i="5"/>
  <c r="E1023" i="5"/>
  <c r="V1024" i="5"/>
  <c r="E1024" i="5"/>
  <c r="V1025" i="5"/>
  <c r="E1025" i="5"/>
  <c r="V1026" i="5"/>
  <c r="E1026" i="5"/>
  <c r="V1027" i="5"/>
  <c r="E1027" i="5"/>
  <c r="X1027" i="5"/>
  <c r="V1028" i="5"/>
  <c r="E1028" i="5"/>
  <c r="V1029" i="5"/>
  <c r="E1029" i="5"/>
  <c r="X1029" i="5"/>
  <c r="V1030" i="5"/>
  <c r="E1030" i="5"/>
  <c r="V1031" i="5"/>
  <c r="E1031" i="5"/>
  <c r="V1032" i="5"/>
  <c r="E1032" i="5"/>
  <c r="V1033" i="5"/>
  <c r="E1033" i="5"/>
  <c r="V1034" i="5"/>
  <c r="E1034" i="5"/>
  <c r="V1035" i="5"/>
  <c r="E1035" i="5"/>
  <c r="X1035" i="5"/>
  <c r="V1036" i="5"/>
  <c r="E1036" i="5"/>
  <c r="V1037" i="5"/>
  <c r="E1037" i="5"/>
  <c r="X1037" i="5"/>
  <c r="V1038" i="5"/>
  <c r="E1038" i="5"/>
  <c r="V1039" i="5"/>
  <c r="E1039" i="5"/>
  <c r="V1040" i="5"/>
  <c r="E1040" i="5"/>
  <c r="V1041" i="5"/>
  <c r="E1041" i="5"/>
  <c r="V1042" i="5"/>
  <c r="E1042" i="5"/>
  <c r="V1043" i="5"/>
  <c r="E1043" i="5"/>
  <c r="X1043" i="5"/>
  <c r="V1044" i="5"/>
  <c r="E1044" i="5"/>
  <c r="V1045" i="5"/>
  <c r="E1045" i="5"/>
  <c r="X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X1059" i="5"/>
  <c r="V1060" i="5"/>
  <c r="E1060" i="5"/>
  <c r="V1061" i="5"/>
  <c r="E1061" i="5"/>
  <c r="X1061" i="5"/>
  <c r="V1062" i="5"/>
  <c r="E1062" i="5"/>
  <c r="V1063" i="5"/>
  <c r="E1063" i="5"/>
  <c r="V1064" i="5"/>
  <c r="E1064" i="5"/>
  <c r="V1065" i="5"/>
  <c r="E1065" i="5"/>
  <c r="V1066" i="5"/>
  <c r="E1066" i="5"/>
  <c r="V1067" i="5"/>
  <c r="E1067" i="5"/>
  <c r="X1067" i="5"/>
  <c r="V1068" i="5"/>
  <c r="E1068" i="5"/>
  <c r="V1069" i="5"/>
  <c r="E1069" i="5"/>
  <c r="X1069" i="5"/>
  <c r="V1070" i="5"/>
  <c r="E1070" i="5"/>
  <c r="V1071" i="5"/>
  <c r="E1071" i="5"/>
  <c r="V1072" i="5"/>
  <c r="E1072" i="5"/>
  <c r="V1073" i="5"/>
  <c r="E1073" i="5"/>
  <c r="V1074" i="5"/>
  <c r="E1074" i="5"/>
  <c r="V1075" i="5"/>
  <c r="E1075" i="5"/>
  <c r="X1075" i="5"/>
  <c r="V1076" i="5"/>
  <c r="E1076" i="5"/>
  <c r="V1077" i="5"/>
  <c r="E1077" i="5"/>
  <c r="X1077" i="5"/>
  <c r="V1078" i="5"/>
  <c r="E1078" i="5"/>
  <c r="V1079" i="5"/>
  <c r="E1079" i="5"/>
  <c r="V1080" i="5"/>
  <c r="E1080" i="5"/>
  <c r="V1081" i="5"/>
  <c r="E1081" i="5"/>
  <c r="V1082" i="5"/>
  <c r="E1082" i="5"/>
  <c r="V1083" i="5"/>
  <c r="E1083" i="5"/>
  <c r="X1083" i="5"/>
  <c r="V1084" i="5"/>
  <c r="E1084" i="5"/>
  <c r="V1085" i="5"/>
  <c r="E1085" i="5"/>
  <c r="X1085" i="5"/>
  <c r="V1086" i="5"/>
  <c r="E1086" i="5"/>
  <c r="V1087" i="5"/>
  <c r="E1087" i="5"/>
  <c r="V1088" i="5"/>
  <c r="E1088" i="5"/>
  <c r="V1089" i="5"/>
  <c r="E1089" i="5"/>
  <c r="V1090" i="5"/>
  <c r="E1090" i="5"/>
  <c r="V1091" i="5"/>
  <c r="E1091" i="5"/>
  <c r="X1091" i="5"/>
  <c r="V1092" i="5"/>
  <c r="E1092" i="5"/>
  <c r="V1093" i="5"/>
  <c r="E1093" i="5"/>
  <c r="X1093" i="5"/>
  <c r="V1094" i="5"/>
  <c r="E1094" i="5"/>
  <c r="V1095" i="5"/>
  <c r="E1095" i="5"/>
  <c r="V1096" i="5"/>
  <c r="E1096" i="5"/>
  <c r="V1097" i="5"/>
  <c r="E1097" i="5"/>
  <c r="V1098" i="5"/>
  <c r="E1098" i="5"/>
  <c r="V1099" i="5"/>
  <c r="E1099" i="5"/>
  <c r="X1099" i="5"/>
  <c r="V1100" i="5"/>
  <c r="E1100" i="5"/>
  <c r="V1101" i="5"/>
  <c r="E1101" i="5"/>
  <c r="X1101" i="5"/>
  <c r="V1102" i="5"/>
  <c r="E1102" i="5"/>
  <c r="V1103" i="5"/>
  <c r="E1103" i="5"/>
  <c r="V1104" i="5"/>
  <c r="E1104" i="5"/>
  <c r="V1105" i="5"/>
  <c r="E1105" i="5"/>
  <c r="V1106" i="5"/>
  <c r="E1106" i="5"/>
  <c r="V1107" i="5"/>
  <c r="E1107" i="5"/>
  <c r="X1107" i="5"/>
  <c r="V1108" i="5"/>
  <c r="E1108" i="5"/>
  <c r="V1109" i="5"/>
  <c r="E1109" i="5"/>
  <c r="X1109" i="5"/>
  <c r="V1110" i="5"/>
  <c r="E1110" i="5"/>
  <c r="V1111" i="5"/>
  <c r="E1111" i="5"/>
  <c r="V1112" i="5"/>
  <c r="E1112" i="5"/>
  <c r="V1113" i="5"/>
  <c r="E1113" i="5"/>
  <c r="V1114" i="5"/>
  <c r="E1114" i="5"/>
  <c r="V1115" i="5"/>
  <c r="E1115" i="5"/>
  <c r="X1115" i="5"/>
  <c r="V1116" i="5"/>
  <c r="E1116" i="5"/>
  <c r="V1117" i="5"/>
  <c r="E1117" i="5"/>
  <c r="X1117" i="5"/>
  <c r="V1118" i="5"/>
  <c r="E1118" i="5"/>
  <c r="V1119" i="5"/>
  <c r="E1119" i="5"/>
  <c r="V1120" i="5"/>
  <c r="E1120" i="5"/>
  <c r="V1121" i="5"/>
  <c r="E1121" i="5"/>
  <c r="V1122" i="5"/>
  <c r="E1122" i="5"/>
  <c r="V1123" i="5"/>
  <c r="E1123" i="5"/>
  <c r="X1123" i="5"/>
  <c r="V1124" i="5"/>
  <c r="E1124" i="5"/>
  <c r="V1125" i="5"/>
  <c r="E1125" i="5"/>
  <c r="V1126" i="5"/>
  <c r="E1126" i="5"/>
  <c r="V1127" i="5"/>
  <c r="E1127" i="5"/>
  <c r="V1128" i="5"/>
  <c r="E1128" i="5"/>
  <c r="V1129" i="5"/>
  <c r="E1129" i="5"/>
  <c r="V1130" i="5"/>
  <c r="E1130" i="5"/>
  <c r="V1131" i="5"/>
  <c r="E1131" i="5"/>
  <c r="X1131" i="5"/>
  <c r="V1132" i="5"/>
  <c r="E1132" i="5"/>
  <c r="V1133" i="5"/>
  <c r="E1133" i="5"/>
  <c r="X1133" i="5"/>
  <c r="V1134" i="5"/>
  <c r="E1134" i="5"/>
  <c r="V1135" i="5"/>
  <c r="E1135" i="5"/>
  <c r="V1136" i="5"/>
  <c r="E1136" i="5"/>
  <c r="V1137" i="5"/>
  <c r="E1137" i="5"/>
  <c r="V1138" i="5"/>
  <c r="E1138" i="5"/>
  <c r="V1139" i="5"/>
  <c r="E1139" i="5"/>
  <c r="X1139" i="5"/>
  <c r="V1140" i="5"/>
  <c r="E1140" i="5"/>
  <c r="V1141" i="5"/>
  <c r="E1141" i="5"/>
  <c r="X1141" i="5"/>
  <c r="V1142" i="5"/>
  <c r="E1142" i="5"/>
  <c r="V1143" i="5"/>
  <c r="E1143" i="5"/>
  <c r="V1144" i="5"/>
  <c r="E1144" i="5"/>
  <c r="V1145" i="5"/>
  <c r="E1145" i="5"/>
  <c r="V1146" i="5"/>
  <c r="E1146" i="5"/>
  <c r="V1147" i="5"/>
  <c r="E1147" i="5"/>
  <c r="X1147" i="5"/>
  <c r="V1148" i="5"/>
  <c r="E1148" i="5"/>
  <c r="V1149" i="5"/>
  <c r="E1149" i="5"/>
  <c r="X1149" i="5"/>
  <c r="V1150" i="5"/>
  <c r="E1150" i="5"/>
  <c r="V1151" i="5"/>
  <c r="E1151" i="5"/>
  <c r="V1152" i="5"/>
  <c r="E1152" i="5"/>
  <c r="V1153" i="5"/>
  <c r="E1153" i="5"/>
  <c r="V1154" i="5"/>
  <c r="E1154" i="5"/>
  <c r="V1155" i="5"/>
  <c r="E1155" i="5"/>
  <c r="X1155" i="5"/>
  <c r="V1156" i="5"/>
  <c r="E1156" i="5"/>
  <c r="V1157" i="5"/>
  <c r="E1157" i="5"/>
  <c r="X1157" i="5"/>
  <c r="V1158" i="5"/>
  <c r="E1158" i="5"/>
  <c r="V1159" i="5"/>
  <c r="E1159" i="5"/>
  <c r="V1160" i="5"/>
  <c r="E1160" i="5"/>
  <c r="V1161" i="5"/>
  <c r="E1161" i="5"/>
  <c r="V1162" i="5"/>
  <c r="E1162" i="5"/>
  <c r="V1163" i="5"/>
  <c r="E1163" i="5"/>
  <c r="X1163" i="5"/>
  <c r="V1164" i="5"/>
  <c r="E1164" i="5"/>
  <c r="V1165" i="5"/>
  <c r="E1165" i="5"/>
  <c r="X1165" i="5"/>
  <c r="V1166" i="5"/>
  <c r="E1166" i="5"/>
  <c r="V1167" i="5"/>
  <c r="E1167" i="5"/>
  <c r="V1168" i="5"/>
  <c r="E1168" i="5"/>
  <c r="V1169" i="5"/>
  <c r="E1169" i="5"/>
  <c r="V1170" i="5"/>
  <c r="E1170" i="5"/>
  <c r="V1171" i="5"/>
  <c r="E1171" i="5"/>
  <c r="X1171" i="5"/>
  <c r="V1172" i="5"/>
  <c r="E1172" i="5"/>
  <c r="V1173" i="5"/>
  <c r="E1173" i="5"/>
  <c r="X1173" i="5"/>
  <c r="V1174" i="5"/>
  <c r="E1174" i="5"/>
  <c r="V1175" i="5"/>
  <c r="E1175" i="5"/>
  <c r="V1176" i="5"/>
  <c r="E1176" i="5"/>
  <c r="V1177" i="5"/>
  <c r="E1177" i="5"/>
  <c r="V1178" i="5"/>
  <c r="E1178" i="5"/>
  <c r="V1179" i="5"/>
  <c r="E1179" i="5"/>
  <c r="V1180" i="5"/>
  <c r="E1180" i="5"/>
  <c r="V1181" i="5"/>
  <c r="E1181" i="5"/>
  <c r="X1181" i="5"/>
  <c r="V1182" i="5"/>
  <c r="E1182" i="5"/>
  <c r="V1183" i="5"/>
  <c r="E1183" i="5"/>
  <c r="V1184" i="5"/>
  <c r="E1184" i="5"/>
  <c r="V1185" i="5"/>
  <c r="E1185" i="5"/>
  <c r="V1186" i="5"/>
  <c r="E1186" i="5"/>
  <c r="V1187" i="5"/>
  <c r="E1187" i="5"/>
  <c r="X1187" i="5"/>
  <c r="V1188" i="5"/>
  <c r="E1188" i="5"/>
  <c r="V1189" i="5"/>
  <c r="E1189" i="5"/>
  <c r="X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X1203" i="5"/>
  <c r="V1204" i="5"/>
  <c r="E1204" i="5"/>
  <c r="V1205" i="5"/>
  <c r="E1205" i="5"/>
  <c r="X1205" i="5"/>
  <c r="V1206" i="5"/>
  <c r="E1206" i="5"/>
  <c r="V1207" i="5"/>
  <c r="E1207" i="5"/>
  <c r="V1208" i="5"/>
  <c r="E1208" i="5"/>
  <c r="V1209" i="5"/>
  <c r="E1209" i="5"/>
  <c r="V1210" i="5"/>
  <c r="E1210" i="5"/>
  <c r="V1211" i="5"/>
  <c r="E1211" i="5"/>
  <c r="X1211" i="5"/>
  <c r="V1212" i="5"/>
  <c r="E1212" i="5"/>
  <c r="V1213" i="5"/>
  <c r="E1213" i="5"/>
  <c r="X1213" i="5"/>
  <c r="V1214" i="5"/>
  <c r="E1214" i="5"/>
  <c r="V1215" i="5"/>
  <c r="E1215" i="5"/>
  <c r="V1216" i="5"/>
  <c r="E1216" i="5"/>
  <c r="V1217" i="5"/>
  <c r="E1217" i="5"/>
  <c r="V1218" i="5"/>
  <c r="E1218" i="5"/>
  <c r="V1219" i="5"/>
  <c r="E1219" i="5"/>
  <c r="X1219" i="5"/>
  <c r="V1220" i="5"/>
  <c r="E1220" i="5"/>
  <c r="V1221" i="5"/>
  <c r="E1221" i="5"/>
  <c r="X1221" i="5"/>
  <c r="V1222" i="5"/>
  <c r="E1222" i="5"/>
  <c r="V1223" i="5"/>
  <c r="E1223" i="5"/>
  <c r="V1224" i="5"/>
  <c r="E1224" i="5"/>
  <c r="V1225" i="5"/>
  <c r="E1225" i="5"/>
  <c r="V1226" i="5"/>
  <c r="E1226" i="5"/>
  <c r="V1227" i="5"/>
  <c r="E1227" i="5"/>
  <c r="X1227" i="5"/>
  <c r="V1228" i="5"/>
  <c r="E1228" i="5"/>
  <c r="V1229" i="5"/>
  <c r="E1229" i="5"/>
  <c r="X1229" i="5"/>
  <c r="V1230" i="5"/>
  <c r="E1230" i="5"/>
  <c r="V1231" i="5"/>
  <c r="E1231" i="5"/>
  <c r="V1232" i="5"/>
  <c r="E1232" i="5"/>
  <c r="V1233" i="5"/>
  <c r="E1233" i="5"/>
  <c r="V1234" i="5"/>
  <c r="E1234" i="5"/>
  <c r="V1235" i="5"/>
  <c r="E1235" i="5"/>
  <c r="X1235" i="5"/>
  <c r="V1236" i="5"/>
  <c r="E1236" i="5"/>
  <c r="V1237" i="5"/>
  <c r="E1237" i="5"/>
  <c r="X1237" i="5"/>
  <c r="V1238" i="5"/>
  <c r="E1238" i="5"/>
  <c r="V1239" i="5"/>
  <c r="E1239" i="5"/>
  <c r="V1240" i="5"/>
  <c r="E1240" i="5"/>
  <c r="V1241" i="5"/>
  <c r="E1241" i="5"/>
  <c r="V1242" i="5"/>
  <c r="E1242" i="5"/>
  <c r="V1243" i="5"/>
  <c r="E1243" i="5"/>
  <c r="X1243" i="5"/>
  <c r="V1244" i="5"/>
  <c r="E1244" i="5"/>
  <c r="V1245" i="5"/>
  <c r="E1245" i="5"/>
  <c r="X1245" i="5"/>
  <c r="V1246" i="5"/>
  <c r="E1246" i="5"/>
  <c r="V1247" i="5"/>
  <c r="E1247" i="5"/>
  <c r="V1248" i="5"/>
  <c r="E1248" i="5"/>
  <c r="V1249" i="5"/>
  <c r="E1249" i="5"/>
  <c r="V1250" i="5"/>
  <c r="E1250" i="5"/>
  <c r="V1251" i="5"/>
  <c r="E1251" i="5"/>
  <c r="X1251" i="5"/>
  <c r="V1252" i="5"/>
  <c r="E1252" i="5"/>
  <c r="V1253" i="5"/>
  <c r="E1253" i="5"/>
  <c r="X1253" i="5"/>
  <c r="V1254" i="5"/>
  <c r="E1254" i="5"/>
  <c r="V1255" i="5"/>
  <c r="E1255" i="5"/>
  <c r="V1256" i="5"/>
  <c r="E1256" i="5"/>
  <c r="V1257" i="5"/>
  <c r="E1257" i="5"/>
  <c r="V1258" i="5"/>
  <c r="E1258" i="5"/>
  <c r="V1259" i="5"/>
  <c r="E1259" i="5"/>
  <c r="V1260" i="5"/>
  <c r="E1260" i="5"/>
  <c r="V1261" i="5"/>
  <c r="E1261" i="5"/>
  <c r="X1261" i="5"/>
  <c r="V1262" i="5"/>
  <c r="E1262" i="5"/>
  <c r="V1263" i="5"/>
  <c r="E1263" i="5"/>
  <c r="V1264" i="5"/>
  <c r="E1264" i="5"/>
  <c r="V1265" i="5"/>
  <c r="E1265" i="5"/>
  <c r="V1266" i="5"/>
  <c r="E1266" i="5"/>
  <c r="V1267" i="5"/>
  <c r="E1267" i="5"/>
  <c r="X1267" i="5"/>
  <c r="V1268" i="5"/>
  <c r="E1268" i="5"/>
  <c r="V1269" i="5"/>
  <c r="E1269" i="5"/>
  <c r="V1270" i="5"/>
  <c r="E1270" i="5"/>
  <c r="V1271" i="5"/>
  <c r="E1271" i="5"/>
  <c r="V1272" i="5"/>
  <c r="E1272" i="5"/>
  <c r="V1273" i="5"/>
  <c r="E1273" i="5"/>
  <c r="V1274" i="5"/>
  <c r="E1274" i="5"/>
  <c r="V1275" i="5"/>
  <c r="E1275" i="5"/>
  <c r="X1275" i="5"/>
  <c r="V1276" i="5"/>
  <c r="E1276" i="5"/>
  <c r="V1277" i="5"/>
  <c r="E1277" i="5"/>
  <c r="X1277" i="5"/>
  <c r="V1278" i="5"/>
  <c r="E1278" i="5"/>
  <c r="V1279" i="5"/>
  <c r="E1279" i="5"/>
  <c r="V1280" i="5"/>
  <c r="E1280" i="5"/>
  <c r="V1281" i="5"/>
  <c r="E1281" i="5"/>
  <c r="V1282" i="5"/>
  <c r="E1282" i="5"/>
  <c r="V1283" i="5"/>
  <c r="E1283" i="5"/>
  <c r="X1283" i="5"/>
  <c r="V1284" i="5"/>
  <c r="E1284" i="5"/>
  <c r="V1285" i="5"/>
  <c r="E1285" i="5"/>
  <c r="X1285" i="5"/>
  <c r="V1286" i="5"/>
  <c r="E1286" i="5"/>
  <c r="V1287" i="5"/>
  <c r="E1287" i="5"/>
  <c r="V1288" i="5"/>
  <c r="E1288" i="5"/>
  <c r="V1289" i="5"/>
  <c r="E1289" i="5"/>
  <c r="V1290" i="5"/>
  <c r="E1290" i="5"/>
  <c r="V1291" i="5"/>
  <c r="E1291" i="5"/>
  <c r="X1291" i="5"/>
  <c r="V1292" i="5"/>
  <c r="E1292" i="5"/>
  <c r="V1293" i="5"/>
  <c r="E1293" i="5"/>
  <c r="X1293" i="5"/>
  <c r="V1294" i="5"/>
  <c r="E1294" i="5"/>
  <c r="V1295" i="5"/>
  <c r="E1295" i="5"/>
  <c r="V1296" i="5"/>
  <c r="E1296" i="5"/>
  <c r="V1297" i="5"/>
  <c r="E1297" i="5"/>
  <c r="V1298" i="5"/>
  <c r="E1298" i="5"/>
  <c r="V1299" i="5"/>
  <c r="E1299" i="5"/>
  <c r="X1299" i="5"/>
  <c r="V1300" i="5"/>
  <c r="E1300" i="5"/>
  <c r="V1301" i="5"/>
  <c r="E1301" i="5"/>
  <c r="X1301" i="5"/>
  <c r="V1302" i="5"/>
  <c r="E1302" i="5"/>
  <c r="V1303" i="5"/>
  <c r="E1303" i="5"/>
  <c r="V1304" i="5"/>
  <c r="E1304" i="5"/>
  <c r="V1305" i="5"/>
  <c r="E1305" i="5"/>
  <c r="V1306" i="5"/>
  <c r="E1306" i="5"/>
  <c r="V1307" i="5"/>
  <c r="E1307" i="5"/>
  <c r="X1307" i="5"/>
  <c r="V1308" i="5"/>
  <c r="E1308" i="5"/>
  <c r="V1309" i="5"/>
  <c r="E1309" i="5"/>
  <c r="X1309" i="5"/>
  <c r="V1310" i="5"/>
  <c r="E1310" i="5"/>
  <c r="V1311" i="5"/>
  <c r="E1311" i="5"/>
  <c r="V1312" i="5"/>
  <c r="E1312" i="5"/>
  <c r="V1313" i="5"/>
  <c r="E1313" i="5"/>
  <c r="V1314" i="5"/>
  <c r="E1314" i="5"/>
  <c r="V1315" i="5"/>
  <c r="E1315" i="5"/>
  <c r="X1315" i="5"/>
  <c r="V1316" i="5"/>
  <c r="E1316" i="5"/>
  <c r="V1317" i="5"/>
  <c r="E1317" i="5"/>
  <c r="X1317" i="5"/>
  <c r="V1318" i="5"/>
  <c r="E1318" i="5"/>
  <c r="V1319" i="5"/>
  <c r="E1319" i="5"/>
  <c r="V1320" i="5"/>
  <c r="E1320" i="5"/>
  <c r="V1321" i="5"/>
  <c r="E1321" i="5"/>
  <c r="V1322" i="5"/>
  <c r="E1322" i="5"/>
  <c r="V1323" i="5"/>
  <c r="E1323" i="5"/>
  <c r="X1323" i="5"/>
  <c r="V1324" i="5"/>
  <c r="E1324" i="5"/>
  <c r="V1325" i="5"/>
  <c r="E1325" i="5"/>
  <c r="X1325" i="5"/>
  <c r="V1326" i="5"/>
  <c r="E1326" i="5"/>
  <c r="V1327" i="5"/>
  <c r="E1327" i="5"/>
  <c r="V1328" i="5"/>
  <c r="E1328" i="5"/>
  <c r="V1329" i="5"/>
  <c r="E1329" i="5"/>
  <c r="V1330" i="5"/>
  <c r="E1330" i="5"/>
  <c r="V1331" i="5"/>
  <c r="E1331" i="5"/>
  <c r="X1331" i="5"/>
  <c r="V1332" i="5"/>
  <c r="E1332" i="5"/>
  <c r="V1333" i="5"/>
  <c r="E1333" i="5"/>
  <c r="X1333" i="5"/>
  <c r="V1334" i="5"/>
  <c r="E1334" i="5"/>
  <c r="V1335" i="5"/>
  <c r="E1335" i="5"/>
  <c r="V1336" i="5"/>
  <c r="E1336" i="5"/>
  <c r="V1337" i="5"/>
  <c r="E1337" i="5"/>
  <c r="V1338" i="5"/>
  <c r="E1338" i="5"/>
  <c r="V1339" i="5"/>
  <c r="E1339" i="5"/>
  <c r="X1339" i="5"/>
  <c r="V1340" i="5"/>
  <c r="E1340" i="5"/>
  <c r="V1341" i="5"/>
  <c r="E1341" i="5"/>
  <c r="V1342" i="5"/>
  <c r="E1342" i="5"/>
  <c r="V1343" i="5"/>
  <c r="E1343" i="5"/>
  <c r="V1344" i="5"/>
  <c r="E1344" i="5"/>
  <c r="V1345" i="5"/>
  <c r="E1345" i="5"/>
  <c r="V1346" i="5"/>
  <c r="E1346" i="5"/>
  <c r="V1347" i="5"/>
  <c r="E1347" i="5"/>
  <c r="X1347" i="5"/>
  <c r="V1348" i="5"/>
  <c r="E1348" i="5"/>
  <c r="V1349" i="5"/>
  <c r="E1349" i="5"/>
  <c r="X1349" i="5"/>
  <c r="V1350" i="5"/>
  <c r="E1350" i="5"/>
  <c r="V1351" i="5"/>
  <c r="E1351" i="5"/>
  <c r="V1352" i="5"/>
  <c r="E1352" i="5"/>
  <c r="V1353" i="5"/>
  <c r="E1353" i="5"/>
  <c r="V1354" i="5"/>
  <c r="E1354" i="5"/>
  <c r="V1355" i="5"/>
  <c r="E1355" i="5"/>
  <c r="X1355" i="5"/>
  <c r="V1356" i="5"/>
  <c r="E1356" i="5"/>
  <c r="V1357" i="5"/>
  <c r="E1357" i="5"/>
  <c r="X1357" i="5"/>
  <c r="V1358" i="5"/>
  <c r="E1358" i="5"/>
  <c r="V1359" i="5"/>
  <c r="E1359" i="5"/>
  <c r="V1360" i="5"/>
  <c r="E1360" i="5"/>
  <c r="V1361" i="5"/>
  <c r="E1361" i="5"/>
  <c r="V1362" i="5"/>
  <c r="E1362" i="5"/>
  <c r="V1363" i="5"/>
  <c r="E1363" i="5"/>
  <c r="X1363" i="5"/>
  <c r="V1364" i="5"/>
  <c r="E1364" i="5"/>
  <c r="V1365" i="5"/>
  <c r="E1365" i="5"/>
  <c r="X1365" i="5"/>
  <c r="V1366" i="5"/>
  <c r="E1366" i="5"/>
  <c r="V1367" i="5"/>
  <c r="E1367" i="5"/>
  <c r="V1368" i="5"/>
  <c r="E1368" i="5"/>
  <c r="V1369" i="5"/>
  <c r="E1369" i="5"/>
  <c r="V1370" i="5"/>
  <c r="E1370" i="5"/>
  <c r="V1371" i="5"/>
  <c r="E1371" i="5"/>
  <c r="X1371" i="5"/>
  <c r="V1372" i="5"/>
  <c r="E1372" i="5"/>
  <c r="V1373" i="5"/>
  <c r="E1373" i="5"/>
  <c r="X1373" i="5"/>
  <c r="V1374" i="5"/>
  <c r="E1374" i="5"/>
  <c r="V1375" i="5"/>
  <c r="E1375" i="5"/>
  <c r="V1376" i="5"/>
  <c r="E1376" i="5"/>
  <c r="V1377" i="5"/>
  <c r="E1377" i="5"/>
  <c r="V1378" i="5"/>
  <c r="E1378" i="5"/>
  <c r="V1379" i="5"/>
  <c r="E1379" i="5"/>
  <c r="X1379" i="5"/>
  <c r="V1380" i="5"/>
  <c r="E1380" i="5"/>
  <c r="V1381" i="5"/>
  <c r="E1381" i="5"/>
  <c r="X1381" i="5"/>
  <c r="V1382" i="5"/>
  <c r="E1382" i="5"/>
  <c r="V1383" i="5"/>
  <c r="E1383" i="5"/>
  <c r="V1384" i="5"/>
  <c r="E1384" i="5"/>
  <c r="V1385" i="5"/>
  <c r="E1385" i="5"/>
  <c r="V1386" i="5"/>
  <c r="E1386" i="5"/>
  <c r="V1387" i="5"/>
  <c r="E1387" i="5"/>
  <c r="X1387" i="5"/>
  <c r="V1388" i="5"/>
  <c r="E1388" i="5"/>
  <c r="V1389" i="5"/>
  <c r="E1389" i="5"/>
  <c r="X1389" i="5"/>
  <c r="V1390" i="5"/>
  <c r="E1390" i="5"/>
  <c r="V1391" i="5"/>
  <c r="E1391" i="5"/>
  <c r="V1392" i="5"/>
  <c r="E1392" i="5"/>
  <c r="V1393" i="5"/>
  <c r="E1393" i="5"/>
  <c r="V1394" i="5"/>
  <c r="E1394" i="5"/>
  <c r="V1395" i="5"/>
  <c r="E1395" i="5"/>
  <c r="X1395" i="5"/>
  <c r="V1396" i="5"/>
  <c r="E1396" i="5"/>
  <c r="V1397" i="5"/>
  <c r="E1397" i="5"/>
  <c r="V1398" i="5"/>
  <c r="E1398" i="5"/>
  <c r="V1399" i="5"/>
  <c r="E1399" i="5"/>
  <c r="V1400" i="5"/>
  <c r="E1400" i="5"/>
  <c r="V1401" i="5"/>
  <c r="E1401" i="5"/>
  <c r="V1402" i="5"/>
  <c r="E1402" i="5"/>
  <c r="V1403" i="5"/>
  <c r="E1403" i="5"/>
  <c r="X1403" i="5"/>
  <c r="V1404" i="5"/>
  <c r="E1404" i="5"/>
  <c r="V1405" i="5"/>
  <c r="E1405" i="5"/>
  <c r="X1405" i="5"/>
  <c r="V1406" i="5"/>
  <c r="E1406" i="5"/>
  <c r="V1407" i="5"/>
  <c r="E1407" i="5"/>
  <c r="V1408" i="5"/>
  <c r="E1408" i="5"/>
  <c r="V1409" i="5"/>
  <c r="E1409" i="5"/>
  <c r="V1410" i="5"/>
  <c r="E1410" i="5"/>
  <c r="V1411" i="5"/>
  <c r="E1411" i="5"/>
  <c r="X1411" i="5"/>
  <c r="V1412" i="5"/>
  <c r="E1412" i="5"/>
  <c r="V1413" i="5"/>
  <c r="E1413" i="5"/>
  <c r="X1413" i="5"/>
  <c r="V1414" i="5"/>
  <c r="E1414" i="5"/>
  <c r="V1415" i="5"/>
  <c r="E1415" i="5"/>
  <c r="V1416" i="5"/>
  <c r="E1416" i="5"/>
  <c r="V1417" i="5"/>
  <c r="E1417" i="5"/>
  <c r="V1418" i="5"/>
  <c r="E1418" i="5"/>
  <c r="V1419" i="5"/>
  <c r="E1419" i="5"/>
  <c r="X1419" i="5"/>
  <c r="V1420" i="5"/>
  <c r="E1420" i="5"/>
  <c r="V1421" i="5"/>
  <c r="E1421" i="5"/>
  <c r="X1421" i="5"/>
  <c r="V1422" i="5"/>
  <c r="E1422" i="5"/>
  <c r="V1423" i="5"/>
  <c r="E1423" i="5"/>
  <c r="V1424" i="5"/>
  <c r="E1424" i="5"/>
  <c r="V1425" i="5"/>
  <c r="E1425" i="5"/>
  <c r="V1426" i="5"/>
  <c r="E1426" i="5"/>
  <c r="V1427" i="5"/>
  <c r="E1427" i="5"/>
  <c r="X1427" i="5"/>
  <c r="V1428" i="5"/>
  <c r="E1428" i="5"/>
  <c r="V1429" i="5"/>
  <c r="E1429" i="5"/>
  <c r="X1429" i="5"/>
  <c r="V1430" i="5"/>
  <c r="E1430" i="5"/>
  <c r="V1431" i="5"/>
  <c r="E1431" i="5"/>
  <c r="V1432" i="5"/>
  <c r="E1432" i="5"/>
  <c r="V1433" i="5"/>
  <c r="E1433" i="5"/>
  <c r="V1434" i="5"/>
  <c r="E1434" i="5"/>
  <c r="V1435" i="5"/>
  <c r="E1435" i="5"/>
  <c r="X1435" i="5"/>
  <c r="V1436" i="5"/>
  <c r="E1436" i="5"/>
  <c r="V1437" i="5"/>
  <c r="E1437" i="5"/>
  <c r="X1437" i="5"/>
  <c r="V1438" i="5"/>
  <c r="E1438" i="5"/>
  <c r="V1439" i="5"/>
  <c r="E1439" i="5"/>
  <c r="V1440" i="5"/>
  <c r="E1440" i="5"/>
  <c r="V1441" i="5"/>
  <c r="E1441" i="5"/>
  <c r="V1442" i="5"/>
  <c r="E1442" i="5"/>
  <c r="V1443" i="5"/>
  <c r="E1443" i="5"/>
  <c r="X1443" i="5"/>
  <c r="V1444" i="5"/>
  <c r="E1444" i="5"/>
  <c r="V1445" i="5"/>
  <c r="E1445" i="5"/>
  <c r="X1445" i="5"/>
  <c r="V1446" i="5"/>
  <c r="E1446" i="5"/>
  <c r="V1447" i="5"/>
  <c r="E1447" i="5"/>
  <c r="V1448" i="5"/>
  <c r="E1448" i="5"/>
  <c r="V1449" i="5"/>
  <c r="E1449" i="5"/>
  <c r="V1450" i="5"/>
  <c r="E1450" i="5"/>
  <c r="V1451" i="5"/>
  <c r="E1451" i="5"/>
  <c r="X1451" i="5"/>
  <c r="V1452" i="5"/>
  <c r="E1452" i="5"/>
  <c r="V1453" i="5"/>
  <c r="E1453" i="5"/>
  <c r="X1453" i="5"/>
  <c r="V1454" i="5"/>
  <c r="E1454" i="5"/>
  <c r="V1455" i="5"/>
  <c r="E1455" i="5"/>
  <c r="V1456" i="5"/>
  <c r="E1456" i="5"/>
  <c r="V1457" i="5"/>
  <c r="E1457" i="5"/>
  <c r="V1458" i="5"/>
  <c r="E1458" i="5"/>
  <c r="V1459" i="5"/>
  <c r="E1459" i="5"/>
  <c r="X1459" i="5"/>
  <c r="V1460" i="5"/>
  <c r="E1460" i="5"/>
  <c r="V1461" i="5"/>
  <c r="E1461" i="5"/>
  <c r="X1461" i="5"/>
  <c r="V1462" i="5"/>
  <c r="E1462" i="5"/>
  <c r="V1463" i="5"/>
  <c r="E1463" i="5"/>
  <c r="V1464" i="5"/>
  <c r="E1464" i="5"/>
  <c r="V1465" i="5"/>
  <c r="E1465" i="5"/>
  <c r="V1466" i="5"/>
  <c r="E1466" i="5"/>
  <c r="V1467" i="5"/>
  <c r="E1467" i="5"/>
  <c r="X1467" i="5"/>
  <c r="V1468" i="5"/>
  <c r="E1468" i="5"/>
  <c r="V1469" i="5"/>
  <c r="E1469" i="5"/>
  <c r="V1470" i="5"/>
  <c r="E1470" i="5"/>
  <c r="V1471" i="5"/>
  <c r="E1471" i="5"/>
  <c r="V1472" i="5"/>
  <c r="E1472" i="5"/>
  <c r="V1473" i="5"/>
  <c r="E1473" i="5"/>
  <c r="V1474" i="5"/>
  <c r="E1474" i="5"/>
  <c r="V1475" i="5"/>
  <c r="E1475" i="5"/>
  <c r="X1475" i="5"/>
  <c r="V1476" i="5"/>
  <c r="E1476" i="5"/>
  <c r="V1477" i="5"/>
  <c r="E1477" i="5"/>
  <c r="X1477" i="5"/>
  <c r="V1478" i="5"/>
  <c r="E1478" i="5"/>
  <c r="V1479" i="5"/>
  <c r="E1479" i="5"/>
  <c r="V1480" i="5"/>
  <c r="E1480" i="5"/>
  <c r="V1481" i="5"/>
  <c r="E1481" i="5"/>
  <c r="V1482" i="5"/>
  <c r="E1482" i="5"/>
  <c r="V1483" i="5"/>
  <c r="E1483" i="5"/>
  <c r="X1483" i="5"/>
  <c r="V1484" i="5"/>
  <c r="E1484" i="5"/>
  <c r="V1485" i="5"/>
  <c r="E1485" i="5"/>
  <c r="X1485" i="5"/>
  <c r="V1486" i="5"/>
  <c r="E1486" i="5"/>
  <c r="V1487" i="5"/>
  <c r="E1487" i="5"/>
  <c r="V1488" i="5"/>
  <c r="E1488" i="5"/>
  <c r="V1489" i="5"/>
  <c r="E1489" i="5"/>
  <c r="V1490" i="5"/>
  <c r="E1490" i="5"/>
  <c r="V1491" i="5"/>
  <c r="E1491" i="5"/>
  <c r="X1491" i="5"/>
  <c r="V1492" i="5"/>
  <c r="E1492" i="5"/>
  <c r="V1493" i="5"/>
  <c r="E1493" i="5"/>
  <c r="X1493" i="5"/>
  <c r="V1494" i="5"/>
  <c r="E1494" i="5"/>
  <c r="V1495" i="5"/>
  <c r="E1495" i="5"/>
  <c r="V1496" i="5"/>
  <c r="E1496" i="5"/>
  <c r="V1497" i="5"/>
  <c r="E1497" i="5"/>
  <c r="V1498" i="5"/>
  <c r="E1498" i="5"/>
  <c r="V1499" i="5"/>
  <c r="E1499" i="5"/>
  <c r="X1499" i="5"/>
  <c r="V1500" i="5"/>
  <c r="E1500" i="5"/>
  <c r="V1501" i="5"/>
  <c r="E1501" i="5"/>
  <c r="X1501" i="5"/>
  <c r="V1502" i="5"/>
  <c r="E1502" i="5"/>
  <c r="V1503" i="5"/>
  <c r="E1503" i="5"/>
  <c r="V1504" i="5"/>
  <c r="E1504" i="5"/>
  <c r="V1505" i="5"/>
  <c r="E1505" i="5"/>
  <c r="V1506" i="5"/>
  <c r="E1506" i="5"/>
  <c r="V1507" i="5"/>
  <c r="E1507" i="5"/>
  <c r="X1507" i="5"/>
  <c r="V1508" i="5"/>
  <c r="E1508" i="5"/>
  <c r="V1509" i="5"/>
  <c r="E1509" i="5"/>
  <c r="X1509" i="5"/>
  <c r="V1510" i="5"/>
  <c r="E1510" i="5"/>
  <c r="V1511" i="5"/>
  <c r="E1511" i="5"/>
  <c r="V1512" i="5"/>
  <c r="E1512" i="5"/>
  <c r="V1513" i="5"/>
  <c r="E1513" i="5"/>
  <c r="V1514" i="5"/>
  <c r="E1514" i="5"/>
  <c r="V1515" i="5"/>
  <c r="E1515" i="5"/>
  <c r="X1515" i="5"/>
  <c r="V1516" i="5"/>
  <c r="E1516" i="5"/>
  <c r="V1517" i="5"/>
  <c r="E1517" i="5"/>
  <c r="X1517" i="5"/>
  <c r="V1518" i="5"/>
  <c r="E1518" i="5"/>
  <c r="V1519" i="5"/>
  <c r="E1519" i="5"/>
  <c r="V1520" i="5"/>
  <c r="E1520" i="5"/>
  <c r="V1521" i="5"/>
  <c r="E1521" i="5"/>
  <c r="V1522" i="5"/>
  <c r="E1522" i="5"/>
  <c r="V1523" i="5"/>
  <c r="E1523" i="5"/>
  <c r="X1523" i="5"/>
  <c r="V1524" i="5"/>
  <c r="E1524" i="5"/>
  <c r="V1525" i="5"/>
  <c r="E1525" i="5"/>
  <c r="V1526" i="5"/>
  <c r="E1526" i="5"/>
  <c r="V1527" i="5"/>
  <c r="E1527" i="5"/>
  <c r="V1528" i="5"/>
  <c r="E1528" i="5"/>
  <c r="V1529" i="5"/>
  <c r="E1529" i="5"/>
  <c r="V1530" i="5"/>
  <c r="E1530" i="5"/>
  <c r="V1531" i="5"/>
  <c r="E1531" i="5"/>
  <c r="X1531" i="5"/>
  <c r="V1532" i="5"/>
  <c r="E1532" i="5"/>
  <c r="V1533" i="5"/>
  <c r="E1533" i="5"/>
  <c r="X1533" i="5"/>
  <c r="V1534" i="5"/>
  <c r="E1534" i="5"/>
  <c r="V1535" i="5"/>
  <c r="E1535" i="5"/>
  <c r="V1536" i="5"/>
  <c r="E1536" i="5"/>
  <c r="V1537" i="5"/>
  <c r="E1537" i="5"/>
  <c r="V1538" i="5"/>
  <c r="E1538" i="5"/>
  <c r="V1539" i="5"/>
  <c r="E1539" i="5"/>
  <c r="X1539" i="5"/>
  <c r="V1540" i="5"/>
  <c r="E1540" i="5"/>
  <c r="V1541" i="5"/>
  <c r="E1541" i="5"/>
  <c r="X1541" i="5"/>
  <c r="V1542" i="5"/>
  <c r="E1542" i="5"/>
  <c r="V1543" i="5"/>
  <c r="E1543" i="5"/>
  <c r="V1544" i="5"/>
  <c r="E1544" i="5"/>
  <c r="V1545" i="5"/>
  <c r="E1545" i="5"/>
  <c r="V1546" i="5"/>
  <c r="E1546" i="5"/>
  <c r="V1547" i="5"/>
  <c r="E1547" i="5"/>
  <c r="X1547" i="5"/>
  <c r="V1548" i="5"/>
  <c r="E1548" i="5"/>
  <c r="V1549" i="5"/>
  <c r="E1549" i="5"/>
  <c r="X1549" i="5"/>
  <c r="V1550" i="5"/>
  <c r="E1550" i="5"/>
  <c r="V1551" i="5"/>
  <c r="E1551" i="5"/>
  <c r="V1552" i="5"/>
  <c r="E1552" i="5"/>
  <c r="V1553" i="5"/>
  <c r="E1553" i="5"/>
  <c r="V1554" i="5"/>
  <c r="E1554" i="5"/>
  <c r="V1555" i="5"/>
  <c r="E1555" i="5"/>
  <c r="X1555" i="5"/>
  <c r="V1556" i="5"/>
  <c r="E1556" i="5"/>
  <c r="V1557" i="5"/>
  <c r="E1557" i="5"/>
  <c r="X1557" i="5"/>
  <c r="V1558" i="5"/>
  <c r="E1558" i="5"/>
  <c r="V1559" i="5"/>
  <c r="E1559" i="5"/>
  <c r="V1560" i="5"/>
  <c r="E1560" i="5"/>
  <c r="V1561" i="5"/>
  <c r="E1561" i="5"/>
  <c r="V1562" i="5"/>
  <c r="E1562" i="5"/>
  <c r="V1563" i="5"/>
  <c r="E1563" i="5"/>
  <c r="X1563" i="5"/>
  <c r="V1564" i="5"/>
  <c r="E1564" i="5"/>
  <c r="V1565" i="5"/>
  <c r="E1565" i="5"/>
  <c r="X1565" i="5"/>
  <c r="V1566" i="5"/>
  <c r="E1566" i="5"/>
  <c r="V1567" i="5"/>
  <c r="E1567" i="5"/>
  <c r="V1568" i="5"/>
  <c r="E1568" i="5"/>
  <c r="V1569" i="5"/>
  <c r="E1569" i="5"/>
  <c r="V1570" i="5"/>
  <c r="E1570" i="5"/>
  <c r="V1571" i="5"/>
  <c r="E1571" i="5"/>
  <c r="X1571" i="5"/>
  <c r="V1572" i="5"/>
  <c r="E1572" i="5"/>
  <c r="V1573" i="5"/>
  <c r="E1573" i="5"/>
  <c r="X1573" i="5"/>
  <c r="V1574" i="5"/>
  <c r="E1574" i="5"/>
  <c r="V1575" i="5"/>
  <c r="E1575" i="5"/>
  <c r="V1576" i="5"/>
  <c r="E1576" i="5"/>
  <c r="V1577" i="5"/>
  <c r="E1577" i="5"/>
  <c r="V1578" i="5"/>
  <c r="E1578" i="5"/>
  <c r="V1579" i="5"/>
  <c r="E1579" i="5"/>
  <c r="X1579" i="5"/>
  <c r="V1580" i="5"/>
  <c r="E1580" i="5"/>
  <c r="V1581" i="5"/>
  <c r="E1581" i="5"/>
  <c r="X1581" i="5"/>
  <c r="V1582" i="5"/>
  <c r="E1582" i="5"/>
  <c r="V1583" i="5"/>
  <c r="E1583" i="5"/>
  <c r="V1584" i="5"/>
  <c r="E1584" i="5"/>
  <c r="V1585" i="5"/>
  <c r="E1585" i="5"/>
  <c r="V1586" i="5"/>
  <c r="E1586" i="5"/>
  <c r="V1587" i="5"/>
  <c r="E1587" i="5"/>
  <c r="X1587" i="5"/>
  <c r="V1588" i="5"/>
  <c r="E1588" i="5"/>
  <c r="V1589" i="5"/>
  <c r="E1589" i="5"/>
  <c r="X1589" i="5"/>
  <c r="V1590" i="5"/>
  <c r="E1590" i="5"/>
  <c r="V1591" i="5"/>
  <c r="E1591" i="5"/>
  <c r="V1592" i="5"/>
  <c r="E1592" i="5"/>
  <c r="V1593" i="5"/>
  <c r="E1593" i="5"/>
  <c r="V1594" i="5"/>
  <c r="E1594" i="5"/>
  <c r="V1595" i="5"/>
  <c r="E1595" i="5"/>
  <c r="X1595" i="5"/>
  <c r="V1596" i="5"/>
  <c r="E1596" i="5"/>
  <c r="V1597" i="5"/>
  <c r="E1597" i="5"/>
  <c r="V1598" i="5"/>
  <c r="E1598" i="5"/>
  <c r="V1599" i="5"/>
  <c r="E1599" i="5"/>
  <c r="V1600" i="5"/>
  <c r="E1600" i="5"/>
  <c r="V1601" i="5"/>
  <c r="E1601" i="5"/>
  <c r="V1602" i="5"/>
  <c r="E1602" i="5"/>
  <c r="V1603" i="5"/>
  <c r="E1603" i="5"/>
  <c r="X1603" i="5"/>
  <c r="V1604" i="5"/>
  <c r="E1604" i="5"/>
  <c r="V1605" i="5"/>
  <c r="E1605" i="5"/>
  <c r="X1605" i="5"/>
  <c r="V1606" i="5"/>
  <c r="E1606" i="5"/>
  <c r="V1607" i="5"/>
  <c r="E1607" i="5"/>
  <c r="V1608" i="5"/>
  <c r="E1608" i="5"/>
  <c r="V1609" i="5"/>
  <c r="E1609" i="5"/>
  <c r="V1610" i="5"/>
  <c r="E1610" i="5"/>
  <c r="V1611" i="5"/>
  <c r="E1611" i="5"/>
  <c r="X1611" i="5"/>
  <c r="V1612" i="5"/>
  <c r="E1612" i="5"/>
  <c r="V1613" i="5"/>
  <c r="E1613" i="5"/>
  <c r="X1613" i="5"/>
  <c r="V1614" i="5"/>
  <c r="E1614" i="5"/>
  <c r="V1615" i="5"/>
  <c r="E1615" i="5"/>
  <c r="V1616" i="5"/>
  <c r="E1616" i="5"/>
  <c r="V1617" i="5"/>
  <c r="E1617" i="5"/>
  <c r="V1618" i="5"/>
  <c r="E1618" i="5"/>
  <c r="V1619" i="5"/>
  <c r="E1619" i="5"/>
  <c r="X1619" i="5"/>
  <c r="V1620" i="5"/>
  <c r="E1620" i="5"/>
  <c r="V1621" i="5"/>
  <c r="E1621" i="5"/>
  <c r="X1621" i="5"/>
  <c r="V1622" i="5"/>
  <c r="E1622" i="5"/>
  <c r="V1623" i="5"/>
  <c r="E1623" i="5"/>
  <c r="V1624" i="5"/>
  <c r="E1624" i="5"/>
  <c r="V1625" i="5"/>
  <c r="E1625" i="5"/>
  <c r="V1626" i="5"/>
  <c r="E1626" i="5"/>
  <c r="V1627" i="5"/>
  <c r="E1627" i="5"/>
  <c r="X1627" i="5"/>
  <c r="V1628" i="5"/>
  <c r="E1628" i="5"/>
  <c r="V1629" i="5"/>
  <c r="E1629" i="5"/>
  <c r="X1629" i="5"/>
  <c r="V1630" i="5"/>
  <c r="E1630" i="5"/>
  <c r="V1631" i="5"/>
  <c r="E1631" i="5"/>
  <c r="V1632" i="5"/>
  <c r="E1632" i="5"/>
  <c r="V1633" i="5"/>
  <c r="E1633" i="5"/>
  <c r="V1634" i="5"/>
  <c r="E1634" i="5"/>
  <c r="V1635" i="5"/>
  <c r="E1635" i="5"/>
  <c r="X1635" i="5"/>
  <c r="V1636" i="5"/>
  <c r="E1636" i="5"/>
  <c r="V1637" i="5"/>
  <c r="E1637" i="5"/>
  <c r="X1637" i="5"/>
  <c r="V1638" i="5"/>
  <c r="E1638" i="5"/>
  <c r="V1639" i="5"/>
  <c r="E1639" i="5"/>
  <c r="V1640" i="5"/>
  <c r="E1640" i="5"/>
  <c r="V1641" i="5"/>
  <c r="E1641" i="5"/>
  <c r="V1642" i="5"/>
  <c r="E1642" i="5"/>
  <c r="V1643" i="5"/>
  <c r="E1643" i="5"/>
  <c r="X1643" i="5"/>
  <c r="V1644" i="5"/>
  <c r="E1644" i="5"/>
  <c r="V1645" i="5"/>
  <c r="E1645" i="5"/>
  <c r="X1645" i="5"/>
  <c r="V1646" i="5"/>
  <c r="E1646" i="5"/>
  <c r="V1647" i="5"/>
  <c r="E1647" i="5"/>
  <c r="V1648" i="5"/>
  <c r="E1648" i="5"/>
  <c r="V1649" i="5"/>
  <c r="E1649" i="5"/>
  <c r="V1650" i="5"/>
  <c r="E1650" i="5"/>
  <c r="V1651" i="5"/>
  <c r="E1651" i="5"/>
  <c r="X1651" i="5"/>
  <c r="V1652" i="5"/>
  <c r="E1652" i="5"/>
  <c r="V1653" i="5"/>
  <c r="E1653" i="5"/>
  <c r="V1654" i="5"/>
  <c r="E1654" i="5"/>
  <c r="V1655" i="5"/>
  <c r="E1655" i="5"/>
  <c r="V1656" i="5"/>
  <c r="E1656" i="5"/>
  <c r="V1657" i="5"/>
  <c r="E1657" i="5"/>
  <c r="V1658" i="5"/>
  <c r="E1658" i="5"/>
  <c r="V1659" i="5"/>
  <c r="E1659" i="5"/>
  <c r="X1659" i="5"/>
  <c r="V1660" i="5"/>
  <c r="E1660" i="5"/>
  <c r="V1661" i="5"/>
  <c r="E1661" i="5"/>
  <c r="X1661" i="5"/>
  <c r="V1662" i="5"/>
  <c r="E1662" i="5"/>
  <c r="V1663" i="5"/>
  <c r="E1663" i="5"/>
  <c r="V1664" i="5"/>
  <c r="E1664" i="5"/>
  <c r="V1665" i="5"/>
  <c r="E1665" i="5"/>
  <c r="V1666" i="5"/>
  <c r="E1666" i="5"/>
  <c r="V1667" i="5"/>
  <c r="E1667" i="5"/>
  <c r="X1667" i="5"/>
  <c r="V1668" i="5"/>
  <c r="E1668" i="5"/>
  <c r="V1669" i="5"/>
  <c r="E1669" i="5"/>
  <c r="X1669" i="5"/>
  <c r="V1670" i="5"/>
  <c r="E1670" i="5"/>
  <c r="V1671" i="5"/>
  <c r="E1671" i="5"/>
  <c r="V1672" i="5"/>
  <c r="E1672" i="5"/>
  <c r="V1673" i="5"/>
  <c r="E1673" i="5"/>
  <c r="V1674" i="5"/>
  <c r="E1674" i="5"/>
  <c r="V1675" i="5"/>
  <c r="E1675" i="5"/>
  <c r="X1675" i="5"/>
  <c r="V1676" i="5"/>
  <c r="E1676" i="5"/>
  <c r="V1677" i="5"/>
  <c r="E1677" i="5"/>
  <c r="X1677" i="5"/>
  <c r="V1678" i="5"/>
  <c r="E1678" i="5"/>
  <c r="V1679" i="5"/>
  <c r="E1679" i="5"/>
  <c r="V1680" i="5"/>
  <c r="E1680" i="5"/>
  <c r="V1681" i="5"/>
  <c r="E1681" i="5"/>
  <c r="V1682" i="5"/>
  <c r="E1682" i="5"/>
  <c r="V1683" i="5"/>
  <c r="E1683" i="5"/>
  <c r="X1683" i="5"/>
  <c r="V1684" i="5"/>
  <c r="E1684" i="5"/>
  <c r="V1685" i="5"/>
  <c r="E1685" i="5"/>
  <c r="X1685" i="5"/>
  <c r="V1686" i="5"/>
  <c r="E1686" i="5"/>
  <c r="V1687" i="5"/>
  <c r="E1687" i="5"/>
  <c r="V1688" i="5"/>
  <c r="E1688" i="5"/>
  <c r="V1689" i="5"/>
  <c r="E1689" i="5"/>
  <c r="V1690" i="5"/>
  <c r="E1690" i="5"/>
  <c r="V1691" i="5"/>
  <c r="E1691" i="5"/>
  <c r="X1691" i="5"/>
  <c r="V1692" i="5"/>
  <c r="E1692" i="5"/>
  <c r="V1693" i="5"/>
  <c r="E1693" i="5"/>
  <c r="X1693" i="5"/>
  <c r="V1694" i="5"/>
  <c r="E1694" i="5"/>
  <c r="V1695" i="5"/>
  <c r="E1695" i="5"/>
  <c r="V1696" i="5"/>
  <c r="E1696" i="5"/>
  <c r="V1697" i="5"/>
  <c r="E1697" i="5"/>
  <c r="V1698" i="5"/>
  <c r="E1698" i="5"/>
  <c r="V1699" i="5"/>
  <c r="E1699" i="5"/>
  <c r="X1699" i="5"/>
  <c r="V1700" i="5"/>
  <c r="E1700" i="5"/>
  <c r="V1701" i="5"/>
  <c r="E1701" i="5"/>
  <c r="X1701" i="5"/>
  <c r="V1702" i="5"/>
  <c r="E1702" i="5"/>
  <c r="V1703" i="5"/>
  <c r="E1703" i="5"/>
  <c r="V1704" i="5"/>
  <c r="E1704" i="5"/>
  <c r="V1705" i="5"/>
  <c r="E1705" i="5"/>
  <c r="V1706" i="5"/>
  <c r="E1706" i="5"/>
  <c r="V1707" i="5"/>
  <c r="E1707" i="5"/>
  <c r="X1707" i="5"/>
  <c r="V1708" i="5"/>
  <c r="E1708" i="5"/>
  <c r="V1709" i="5"/>
  <c r="E1709" i="5"/>
  <c r="X1709" i="5"/>
  <c r="V1710" i="5"/>
  <c r="E1710" i="5"/>
  <c r="V1711" i="5"/>
  <c r="E1711" i="5"/>
  <c r="V1712" i="5"/>
  <c r="E1712" i="5"/>
  <c r="V1713" i="5"/>
  <c r="E1713" i="5"/>
  <c r="V1714" i="5"/>
  <c r="E1714" i="5"/>
  <c r="V1715" i="5"/>
  <c r="E1715" i="5"/>
  <c r="X1715" i="5"/>
  <c r="V1716" i="5"/>
  <c r="E1716" i="5"/>
  <c r="V1717" i="5"/>
  <c r="E1717" i="5"/>
  <c r="X1717" i="5"/>
  <c r="V1718" i="5"/>
  <c r="E1718" i="5"/>
  <c r="V1719" i="5"/>
  <c r="E1719" i="5"/>
  <c r="V1720" i="5"/>
  <c r="E1720" i="5"/>
  <c r="V1721" i="5"/>
  <c r="E1721" i="5"/>
  <c r="V1722" i="5"/>
  <c r="E1722" i="5"/>
  <c r="V1723" i="5"/>
  <c r="E1723" i="5"/>
  <c r="X1723" i="5"/>
  <c r="V1724" i="5"/>
  <c r="E1724" i="5"/>
  <c r="V1725" i="5"/>
  <c r="E1725" i="5"/>
  <c r="V1726" i="5"/>
  <c r="E1726" i="5"/>
  <c r="V1727" i="5"/>
  <c r="E1727" i="5"/>
  <c r="V1728" i="5"/>
  <c r="E1728" i="5"/>
  <c r="V1729" i="5"/>
  <c r="E1729" i="5"/>
  <c r="V1730" i="5"/>
  <c r="E1730" i="5"/>
  <c r="V1731" i="5"/>
  <c r="E1731" i="5"/>
  <c r="X1731" i="5"/>
  <c r="V1732" i="5"/>
  <c r="E1732" i="5"/>
  <c r="V1733" i="5"/>
  <c r="E1733" i="5"/>
  <c r="X1733" i="5"/>
  <c r="V1734" i="5"/>
  <c r="E1734" i="5"/>
  <c r="V1735" i="5"/>
  <c r="E1735" i="5"/>
  <c r="V1736" i="5"/>
  <c r="E1736" i="5"/>
  <c r="V1737" i="5"/>
  <c r="E1737" i="5"/>
  <c r="V1738" i="5"/>
  <c r="E1738" i="5"/>
  <c r="V1739" i="5"/>
  <c r="E1739" i="5"/>
  <c r="X1739" i="5"/>
  <c r="V1740" i="5"/>
  <c r="E1740" i="5"/>
  <c r="V1741" i="5"/>
  <c r="E1741" i="5"/>
  <c r="X1741" i="5"/>
  <c r="V1742" i="5"/>
  <c r="E1742" i="5"/>
  <c r="V1743" i="5"/>
  <c r="E1743" i="5"/>
  <c r="V1744" i="5"/>
  <c r="E1744" i="5"/>
  <c r="V1745" i="5"/>
  <c r="E1745" i="5"/>
  <c r="V1746" i="5"/>
  <c r="E1746" i="5"/>
  <c r="V1747" i="5"/>
  <c r="E1747" i="5"/>
  <c r="X1747" i="5"/>
  <c r="V1748" i="5"/>
  <c r="E1748" i="5"/>
  <c r="V1749" i="5"/>
  <c r="E1749" i="5"/>
  <c r="X1749" i="5"/>
  <c r="V1750" i="5"/>
  <c r="E1750" i="5"/>
  <c r="V1751" i="5"/>
  <c r="E1751" i="5"/>
  <c r="V1752" i="5"/>
  <c r="E1752" i="5"/>
  <c r="V1753" i="5"/>
  <c r="E1753" i="5"/>
  <c r="V1754" i="5"/>
  <c r="E1754" i="5"/>
  <c r="V1755" i="5"/>
  <c r="E1755" i="5"/>
  <c r="X1755" i="5"/>
  <c r="V1756" i="5"/>
  <c r="E1756" i="5"/>
  <c r="V1757" i="5"/>
  <c r="E1757" i="5"/>
  <c r="X1757" i="5"/>
  <c r="V1758" i="5"/>
  <c r="E1758" i="5"/>
  <c r="V1759" i="5"/>
  <c r="E1759" i="5"/>
  <c r="V1760" i="5"/>
  <c r="E1760" i="5"/>
  <c r="V1761" i="5"/>
  <c r="E1761" i="5"/>
  <c r="V1762" i="5"/>
  <c r="E1762" i="5"/>
  <c r="V1763" i="5"/>
  <c r="E1763" i="5"/>
  <c r="X1763" i="5"/>
  <c r="V1764" i="5"/>
  <c r="E1764" i="5"/>
  <c r="V1765" i="5"/>
  <c r="E1765" i="5"/>
  <c r="X1765" i="5"/>
  <c r="V1766" i="5"/>
  <c r="E1766" i="5"/>
  <c r="V1767" i="5"/>
  <c r="E1767" i="5"/>
  <c r="V1768" i="5"/>
  <c r="E1768" i="5"/>
  <c r="V1769" i="5"/>
  <c r="E1769" i="5"/>
  <c r="V1770" i="5"/>
  <c r="E1770" i="5"/>
  <c r="V1771" i="5"/>
  <c r="E1771" i="5"/>
  <c r="X1771" i="5"/>
  <c r="V1772" i="5"/>
  <c r="E1772" i="5"/>
  <c r="V1773" i="5"/>
  <c r="E1773" i="5"/>
  <c r="X1773" i="5"/>
  <c r="V1774" i="5"/>
  <c r="E1774" i="5"/>
  <c r="V1775" i="5"/>
  <c r="E1775" i="5"/>
  <c r="V1776" i="5"/>
  <c r="E1776" i="5"/>
  <c r="V1777" i="5"/>
  <c r="E1777" i="5"/>
  <c r="V1778" i="5"/>
  <c r="E1778" i="5"/>
  <c r="V1779" i="5"/>
  <c r="E1779" i="5"/>
  <c r="X1779" i="5"/>
  <c r="V1780" i="5"/>
  <c r="E1780" i="5"/>
  <c r="V1781" i="5"/>
  <c r="E1781" i="5"/>
  <c r="V1782" i="5"/>
  <c r="E1782" i="5"/>
  <c r="V1783" i="5"/>
  <c r="E1783" i="5"/>
  <c r="V1784" i="5"/>
  <c r="E1784" i="5"/>
  <c r="V1785" i="5"/>
  <c r="E1785" i="5"/>
  <c r="V1786" i="5"/>
  <c r="E1786" i="5"/>
  <c r="V1787" i="5"/>
  <c r="E1787" i="5"/>
  <c r="X1787" i="5"/>
  <c r="V1788" i="5"/>
  <c r="E1788" i="5"/>
  <c r="V1789" i="5"/>
  <c r="E1789" i="5"/>
  <c r="X1789" i="5"/>
  <c r="V1790" i="5"/>
  <c r="E1790" i="5"/>
  <c r="V1791" i="5"/>
  <c r="E1791" i="5"/>
  <c r="V1792" i="5"/>
  <c r="E1792" i="5"/>
  <c r="V1793" i="5"/>
  <c r="E1793" i="5"/>
  <c r="V1794" i="5"/>
  <c r="E1794" i="5"/>
  <c r="V1795" i="5"/>
  <c r="E1795" i="5"/>
  <c r="X1795" i="5"/>
  <c r="V1796" i="5"/>
  <c r="E1796" i="5"/>
  <c r="V1797" i="5"/>
  <c r="E1797" i="5"/>
  <c r="X1797" i="5"/>
  <c r="V1798" i="5"/>
  <c r="E1798" i="5"/>
  <c r="V1799" i="5"/>
  <c r="E1799" i="5"/>
  <c r="V1800" i="5"/>
  <c r="E1800" i="5"/>
  <c r="V1801" i="5"/>
  <c r="E1801" i="5"/>
  <c r="V1802" i="5"/>
  <c r="E1802" i="5"/>
  <c r="V1803" i="5"/>
  <c r="E1803" i="5"/>
  <c r="X1803" i="5"/>
  <c r="V1804" i="5"/>
  <c r="E1804" i="5"/>
  <c r="V1805" i="5"/>
  <c r="E1805" i="5"/>
  <c r="X1805" i="5"/>
  <c r="V1806" i="5"/>
  <c r="E1806" i="5"/>
  <c r="V1807" i="5"/>
  <c r="E1807" i="5"/>
  <c r="V1808" i="5"/>
  <c r="E1808" i="5"/>
  <c r="V1809" i="5"/>
  <c r="E1809" i="5"/>
  <c r="V1810" i="5"/>
  <c r="E1810" i="5"/>
  <c r="V1811" i="5"/>
  <c r="E1811" i="5"/>
  <c r="X1811" i="5"/>
  <c r="V1812" i="5"/>
  <c r="E1812" i="5"/>
  <c r="V1813" i="5"/>
  <c r="E1813" i="5"/>
  <c r="X1813" i="5"/>
  <c r="V1814" i="5"/>
  <c r="E1814" i="5"/>
  <c r="V1815" i="5"/>
  <c r="E1815" i="5"/>
  <c r="V1816" i="5"/>
  <c r="E1816" i="5"/>
  <c r="V1817" i="5"/>
  <c r="E1817" i="5"/>
  <c r="V1818" i="5"/>
  <c r="E1818" i="5"/>
  <c r="V1819" i="5"/>
  <c r="E1819" i="5"/>
  <c r="X1819" i="5"/>
  <c r="V1820" i="5"/>
  <c r="E1820" i="5"/>
  <c r="V1821" i="5"/>
  <c r="E1821" i="5"/>
  <c r="X1821" i="5"/>
  <c r="V1822" i="5"/>
  <c r="E1822" i="5"/>
  <c r="V1823" i="5"/>
  <c r="E1823" i="5"/>
  <c r="V1824" i="5"/>
  <c r="E1824" i="5"/>
  <c r="V1825" i="5"/>
  <c r="E1825" i="5"/>
  <c r="V1826" i="5"/>
  <c r="E1826" i="5"/>
  <c r="V1827" i="5"/>
  <c r="E1827" i="5"/>
  <c r="X1827" i="5"/>
  <c r="V1828" i="5"/>
  <c r="E1828" i="5"/>
  <c r="V1829" i="5"/>
  <c r="E1829" i="5"/>
  <c r="X1829" i="5"/>
  <c r="V1830" i="5"/>
  <c r="E1830" i="5"/>
  <c r="V1831" i="5"/>
  <c r="E1831" i="5"/>
  <c r="V1832" i="5"/>
  <c r="E1832" i="5"/>
  <c r="V1833" i="5"/>
  <c r="E1833" i="5"/>
  <c r="V1834" i="5"/>
  <c r="E1834" i="5"/>
  <c r="V1835" i="5"/>
  <c r="E1835" i="5"/>
  <c r="X1835" i="5"/>
  <c r="V1836" i="5"/>
  <c r="E1836" i="5"/>
  <c r="V1837" i="5"/>
  <c r="E1837" i="5"/>
  <c r="X1837" i="5"/>
  <c r="V1838" i="5"/>
  <c r="E1838" i="5"/>
  <c r="V1839" i="5"/>
  <c r="E1839" i="5"/>
  <c r="V1840" i="5"/>
  <c r="E1840" i="5"/>
  <c r="V1841" i="5"/>
  <c r="E1841" i="5"/>
  <c r="V1842" i="5"/>
  <c r="E1842" i="5"/>
  <c r="V1843" i="5"/>
  <c r="E1843" i="5"/>
  <c r="X1843" i="5"/>
  <c r="V1844" i="5"/>
  <c r="E1844" i="5"/>
  <c r="V1845" i="5"/>
  <c r="E1845" i="5"/>
  <c r="X1845" i="5"/>
  <c r="V1846" i="5"/>
  <c r="E1846" i="5"/>
  <c r="V1847" i="5"/>
  <c r="E1847" i="5"/>
  <c r="V1848" i="5"/>
  <c r="E1848" i="5"/>
  <c r="V1849" i="5"/>
  <c r="E1849" i="5"/>
  <c r="V1850" i="5"/>
  <c r="E1850" i="5"/>
  <c r="V1851" i="5"/>
  <c r="E1851" i="5"/>
  <c r="X1851" i="5"/>
  <c r="V1852" i="5"/>
  <c r="E1852" i="5"/>
  <c r="V1853" i="5"/>
  <c r="E1853" i="5"/>
  <c r="V1854" i="5"/>
  <c r="E1854" i="5"/>
  <c r="V1855" i="5"/>
  <c r="E1855" i="5"/>
  <c r="V1856" i="5"/>
  <c r="E1856" i="5"/>
  <c r="V1857" i="5"/>
  <c r="E1857" i="5"/>
  <c r="V1858" i="5"/>
  <c r="E1858" i="5"/>
  <c r="V1859" i="5"/>
  <c r="E1859" i="5"/>
  <c r="X1859" i="5"/>
  <c r="V1860" i="5"/>
  <c r="E1860" i="5"/>
  <c r="V1861" i="5"/>
  <c r="E1861" i="5"/>
  <c r="X1861" i="5"/>
  <c r="V1862" i="5"/>
  <c r="E1862" i="5"/>
  <c r="V1863" i="5"/>
  <c r="E1863" i="5"/>
  <c r="V1864" i="5"/>
  <c r="E1864" i="5"/>
  <c r="V1865" i="5"/>
  <c r="E1865" i="5"/>
  <c r="V1866" i="5"/>
  <c r="E1866" i="5"/>
  <c r="V1867" i="5"/>
  <c r="E1867" i="5"/>
  <c r="X1867" i="5"/>
  <c r="V1868" i="5"/>
  <c r="E1868" i="5"/>
  <c r="V1869" i="5"/>
  <c r="E1869" i="5"/>
  <c r="X1869" i="5"/>
  <c r="V1870" i="5"/>
  <c r="E1870" i="5"/>
  <c r="V1871" i="5"/>
  <c r="E1871" i="5"/>
  <c r="V1872" i="5"/>
  <c r="E1872" i="5"/>
  <c r="V1873" i="5"/>
  <c r="E1873" i="5"/>
  <c r="V1874" i="5"/>
  <c r="E1874" i="5"/>
  <c r="V1875" i="5"/>
  <c r="E1875" i="5"/>
  <c r="X1875" i="5"/>
  <c r="V1876" i="5"/>
  <c r="E1876" i="5"/>
  <c r="V1877" i="5"/>
  <c r="E1877" i="5"/>
  <c r="X1877" i="5"/>
  <c r="V1878" i="5"/>
  <c r="E1878" i="5"/>
  <c r="V1879" i="5"/>
  <c r="E1879" i="5"/>
  <c r="V1880" i="5"/>
  <c r="E1880" i="5"/>
  <c r="V1881" i="5"/>
  <c r="E1881" i="5"/>
  <c r="V1882" i="5"/>
  <c r="E1882" i="5"/>
  <c r="V1883" i="5"/>
  <c r="E1883" i="5"/>
  <c r="X1883" i="5"/>
  <c r="V1884" i="5"/>
  <c r="E1884" i="5"/>
  <c r="V1885" i="5"/>
  <c r="E1885" i="5"/>
  <c r="X1885" i="5"/>
  <c r="V1886" i="5"/>
  <c r="E1886" i="5"/>
  <c r="V1887" i="5"/>
  <c r="E1887" i="5"/>
  <c r="V1888" i="5"/>
  <c r="E1888" i="5"/>
  <c r="V1889" i="5"/>
  <c r="E1889" i="5"/>
  <c r="V1890" i="5"/>
  <c r="E1890" i="5"/>
  <c r="V1891" i="5"/>
  <c r="E1891" i="5"/>
  <c r="X1891" i="5"/>
  <c r="V1892" i="5"/>
  <c r="E1892" i="5"/>
  <c r="V1893" i="5"/>
  <c r="E1893" i="5"/>
  <c r="X1893" i="5"/>
  <c r="V1894" i="5"/>
  <c r="E1894" i="5"/>
  <c r="V1895" i="5"/>
  <c r="E1895" i="5"/>
  <c r="V1896" i="5"/>
  <c r="E1896" i="5"/>
  <c r="V1897" i="5"/>
  <c r="E1897" i="5"/>
  <c r="V1898" i="5"/>
  <c r="E1898" i="5"/>
  <c r="V1899" i="5"/>
  <c r="E1899" i="5"/>
  <c r="X1899" i="5"/>
  <c r="V1900" i="5"/>
  <c r="E1900" i="5"/>
  <c r="V1901" i="5"/>
  <c r="E1901" i="5"/>
  <c r="X1901" i="5"/>
  <c r="V1902" i="5"/>
  <c r="E1902" i="5"/>
  <c r="V1903" i="5"/>
  <c r="E1903" i="5"/>
  <c r="V1904" i="5"/>
  <c r="E1904" i="5"/>
  <c r="V1905" i="5"/>
  <c r="E1905" i="5"/>
  <c r="V1906" i="5"/>
  <c r="E1906" i="5"/>
  <c r="V1907" i="5"/>
  <c r="E1907" i="5"/>
  <c r="X1907" i="5"/>
  <c r="V1908" i="5"/>
  <c r="E1908" i="5"/>
  <c r="V1909" i="5"/>
  <c r="E1909" i="5"/>
  <c r="V1910" i="5"/>
  <c r="E1910" i="5"/>
  <c r="V1911" i="5"/>
  <c r="E1911" i="5"/>
  <c r="V1912" i="5"/>
  <c r="E1912" i="5"/>
  <c r="V1913" i="5"/>
  <c r="E1913" i="5"/>
  <c r="V1914" i="5"/>
  <c r="E1914" i="5"/>
  <c r="V1915" i="5"/>
  <c r="E1915" i="5"/>
  <c r="X1915" i="5"/>
  <c r="V1916" i="5"/>
  <c r="E1916" i="5"/>
  <c r="V1917" i="5"/>
  <c r="E1917" i="5"/>
  <c r="X1917" i="5"/>
  <c r="V1918" i="5"/>
  <c r="E1918" i="5"/>
  <c r="V1919" i="5"/>
  <c r="E1919" i="5"/>
  <c r="V1920" i="5"/>
  <c r="E1920" i="5"/>
  <c r="V1921" i="5"/>
  <c r="E1921" i="5"/>
  <c r="V1922" i="5"/>
  <c r="E1922" i="5"/>
  <c r="V1923" i="5"/>
  <c r="E1923" i="5"/>
  <c r="X1923" i="5"/>
  <c r="V1924" i="5"/>
  <c r="E1924" i="5"/>
  <c r="V1925" i="5"/>
  <c r="E1925" i="5"/>
  <c r="X1925" i="5"/>
  <c r="V1926" i="5"/>
  <c r="E1926" i="5"/>
  <c r="V1927" i="5"/>
  <c r="E1927" i="5"/>
  <c r="V1928" i="5"/>
  <c r="E1928" i="5"/>
  <c r="V1929" i="5"/>
  <c r="E1929" i="5"/>
  <c r="V1930" i="5"/>
  <c r="E1930" i="5"/>
  <c r="V1931" i="5"/>
  <c r="E1931" i="5"/>
  <c r="X1931" i="5"/>
  <c r="V1932" i="5"/>
  <c r="E1932" i="5"/>
  <c r="V1933" i="5"/>
  <c r="E1933" i="5"/>
  <c r="X1933" i="5"/>
  <c r="V1934" i="5"/>
  <c r="E1934" i="5"/>
  <c r="V1935" i="5"/>
  <c r="E1935" i="5"/>
  <c r="V1936" i="5"/>
  <c r="E1936" i="5"/>
  <c r="V1937" i="5"/>
  <c r="E1937" i="5"/>
  <c r="V1938" i="5"/>
  <c r="E1938" i="5"/>
  <c r="V1939" i="5"/>
  <c r="E1939" i="5"/>
  <c r="X1939" i="5"/>
  <c r="V1940" i="5"/>
  <c r="E1940" i="5"/>
  <c r="V1941" i="5"/>
  <c r="E1941" i="5"/>
  <c r="X1941" i="5"/>
  <c r="V1942" i="5"/>
  <c r="E1942" i="5"/>
  <c r="V1943" i="5"/>
  <c r="E1943" i="5"/>
  <c r="V1944" i="5"/>
  <c r="E1944" i="5"/>
  <c r="V1945" i="5"/>
  <c r="E1945" i="5"/>
  <c r="V1946" i="5"/>
  <c r="E1946" i="5"/>
  <c r="V1947" i="5"/>
  <c r="E1947" i="5"/>
  <c r="X1947" i="5"/>
  <c r="V1948" i="5"/>
  <c r="E1948" i="5"/>
  <c r="V1949" i="5"/>
  <c r="E1949" i="5"/>
  <c r="X1949" i="5"/>
  <c r="V1950" i="5"/>
  <c r="E1950" i="5"/>
  <c r="V1951" i="5"/>
  <c r="E1951" i="5"/>
  <c r="V1952" i="5"/>
  <c r="E1952" i="5"/>
  <c r="V1953" i="5"/>
  <c r="E1953" i="5"/>
  <c r="V1954" i="5"/>
  <c r="E1954" i="5"/>
  <c r="V1955" i="5"/>
  <c r="E1955" i="5"/>
  <c r="X1955" i="5"/>
  <c r="V1956" i="5"/>
  <c r="E1956" i="5"/>
  <c r="V1957" i="5"/>
  <c r="E1957" i="5"/>
  <c r="X1957" i="5"/>
  <c r="V1958" i="5"/>
  <c r="E1958" i="5"/>
  <c r="V1959" i="5"/>
  <c r="E1959" i="5"/>
  <c r="V1960" i="5"/>
  <c r="E1960" i="5"/>
  <c r="V1961" i="5"/>
  <c r="E1961" i="5"/>
  <c r="V1962" i="5"/>
  <c r="E1962" i="5"/>
  <c r="V1963" i="5"/>
  <c r="E1963" i="5"/>
  <c r="X1963" i="5"/>
  <c r="V1964" i="5"/>
  <c r="E1964" i="5"/>
  <c r="V1965" i="5"/>
  <c r="E1965" i="5"/>
  <c r="X1965" i="5"/>
  <c r="V1966" i="5"/>
  <c r="E1966" i="5"/>
  <c r="V1967" i="5"/>
  <c r="E1967" i="5"/>
  <c r="V1968" i="5"/>
  <c r="E1968" i="5"/>
  <c r="V1969" i="5"/>
  <c r="E1969" i="5"/>
  <c r="V1970" i="5"/>
  <c r="E1970" i="5"/>
  <c r="V1971" i="5"/>
  <c r="E1971" i="5"/>
  <c r="X1971" i="5"/>
  <c r="V1972" i="5"/>
  <c r="E1972" i="5"/>
  <c r="V1973" i="5"/>
  <c r="E1973" i="5"/>
  <c r="X1973" i="5"/>
  <c r="V1974" i="5"/>
  <c r="E1974" i="5"/>
  <c r="V1975" i="5"/>
  <c r="E1975" i="5"/>
  <c r="V1976" i="5"/>
  <c r="E1976" i="5"/>
  <c r="V1977" i="5"/>
  <c r="E1977" i="5"/>
  <c r="V1978" i="5"/>
  <c r="E1978" i="5"/>
  <c r="V1979" i="5"/>
  <c r="E1979" i="5"/>
  <c r="X1979" i="5"/>
  <c r="V1980" i="5"/>
  <c r="E1980" i="5"/>
  <c r="V1981" i="5"/>
  <c r="E1981" i="5"/>
  <c r="V1982" i="5"/>
  <c r="E1982" i="5"/>
  <c r="V1983" i="5"/>
  <c r="E1983" i="5"/>
  <c r="V1984" i="5"/>
  <c r="E1984" i="5"/>
  <c r="V1985" i="5"/>
  <c r="E1985" i="5"/>
  <c r="V1986" i="5"/>
  <c r="E1986" i="5"/>
  <c r="V1987" i="5"/>
  <c r="E1987" i="5"/>
  <c r="X1987" i="5"/>
  <c r="V1988" i="5"/>
  <c r="E1988" i="5"/>
  <c r="V1989" i="5"/>
  <c r="E1989" i="5"/>
  <c r="X1989" i="5"/>
  <c r="V1990" i="5"/>
  <c r="E1990" i="5"/>
  <c r="V1991" i="5"/>
  <c r="E1991" i="5"/>
  <c r="V1992" i="5"/>
  <c r="E1992" i="5"/>
  <c r="V1993" i="5"/>
  <c r="E1993" i="5"/>
  <c r="V1994" i="5"/>
  <c r="E1994" i="5"/>
  <c r="V1995" i="5"/>
  <c r="E1995" i="5"/>
  <c r="X1995" i="5"/>
  <c r="V1996" i="5"/>
  <c r="E1996" i="5"/>
  <c r="V1997" i="5"/>
  <c r="E1997" i="5"/>
  <c r="X1997" i="5"/>
  <c r="V1998" i="5"/>
  <c r="E1998" i="5"/>
  <c r="V1999" i="5"/>
  <c r="E1999" i="5"/>
  <c r="V2000" i="5"/>
  <c r="E2000" i="5"/>
  <c r="V2001" i="5"/>
  <c r="E2001" i="5"/>
  <c r="V2002" i="5"/>
  <c r="E2002" i="5"/>
  <c r="V2003" i="5"/>
  <c r="E2003" i="5"/>
  <c r="X2003" i="5"/>
  <c r="V2004" i="5"/>
  <c r="E2004" i="5"/>
  <c r="V2005" i="5"/>
  <c r="E2005" i="5"/>
  <c r="X2005" i="5"/>
  <c r="V2006" i="5"/>
  <c r="E2006" i="5"/>
  <c r="V2007" i="5"/>
  <c r="E2007" i="5"/>
  <c r="V2008" i="5"/>
  <c r="E2008" i="5"/>
  <c r="V2009" i="5"/>
  <c r="E2009" i="5"/>
  <c r="V2010" i="5"/>
  <c r="E2010" i="5"/>
  <c r="V2011" i="5"/>
  <c r="E2011" i="5"/>
  <c r="X2011" i="5"/>
  <c r="V2012" i="5"/>
  <c r="E2012" i="5"/>
  <c r="V2013" i="5"/>
  <c r="E2013" i="5"/>
  <c r="X2013" i="5"/>
  <c r="V2014" i="5"/>
  <c r="E2014" i="5"/>
  <c r="V2015" i="5"/>
  <c r="E2015" i="5"/>
  <c r="V2016" i="5"/>
  <c r="E2016" i="5"/>
  <c r="V2017" i="5"/>
  <c r="E2017" i="5"/>
  <c r="V2018" i="5"/>
  <c r="E2018" i="5"/>
  <c r="V2019" i="5"/>
  <c r="E2019" i="5"/>
  <c r="X2019" i="5"/>
  <c r="V2020" i="5"/>
  <c r="E2020" i="5"/>
  <c r="V2021" i="5"/>
  <c r="E2021" i="5"/>
  <c r="X2021" i="5"/>
  <c r="V2022" i="5"/>
  <c r="E2022" i="5"/>
  <c r="V2023" i="5"/>
  <c r="E2023" i="5"/>
  <c r="V2024" i="5"/>
  <c r="E2024" i="5"/>
  <c r="V2025" i="5"/>
  <c r="E2025" i="5"/>
  <c r="V2026" i="5"/>
  <c r="E2026" i="5"/>
  <c r="V2027" i="5"/>
  <c r="E2027" i="5"/>
  <c r="X2027" i="5"/>
  <c r="V2028" i="5"/>
  <c r="E2028" i="5"/>
  <c r="V2029" i="5"/>
  <c r="E2029" i="5"/>
  <c r="X2029" i="5"/>
  <c r="V2030" i="5"/>
  <c r="E2030" i="5"/>
  <c r="V2031" i="5"/>
  <c r="E2031" i="5"/>
  <c r="V2032" i="5"/>
  <c r="E2032" i="5"/>
  <c r="V2033" i="5"/>
  <c r="E2033" i="5"/>
  <c r="V2034" i="5"/>
  <c r="E2034" i="5"/>
  <c r="V2035" i="5"/>
  <c r="E2035" i="5"/>
  <c r="X2035" i="5"/>
  <c r="V2036" i="5"/>
  <c r="E2036" i="5"/>
  <c r="V2037" i="5"/>
  <c r="E2037" i="5"/>
  <c r="V2038" i="5"/>
  <c r="E2038" i="5"/>
  <c r="V2039" i="5"/>
  <c r="E2039" i="5"/>
  <c r="V2040" i="5"/>
  <c r="E2040" i="5"/>
  <c r="V2041" i="5"/>
  <c r="E2041" i="5"/>
  <c r="V2042" i="5"/>
  <c r="E2042" i="5"/>
  <c r="V2043" i="5"/>
  <c r="E2043" i="5"/>
  <c r="X2043" i="5"/>
  <c r="V2044" i="5"/>
  <c r="E2044" i="5"/>
  <c r="V2045" i="5"/>
  <c r="E2045" i="5"/>
  <c r="X2045" i="5"/>
  <c r="V2046" i="5"/>
  <c r="E2046" i="5"/>
  <c r="V2047" i="5"/>
  <c r="E2047" i="5"/>
  <c r="V2048" i="5"/>
  <c r="E2048" i="5"/>
  <c r="V2049" i="5"/>
  <c r="E2049" i="5"/>
  <c r="V2050" i="5"/>
  <c r="E2050" i="5"/>
  <c r="V2051" i="5"/>
  <c r="E2051" i="5"/>
  <c r="X2051" i="5"/>
  <c r="V2052" i="5"/>
  <c r="E2052" i="5"/>
  <c r="V2053" i="5"/>
  <c r="E2053" i="5"/>
  <c r="X2053" i="5"/>
  <c r="V2054" i="5"/>
  <c r="E2054" i="5"/>
  <c r="V2055" i="5"/>
  <c r="E2055" i="5"/>
  <c r="V2056" i="5"/>
  <c r="E2056" i="5"/>
  <c r="V2057" i="5"/>
  <c r="E2057" i="5"/>
  <c r="V2058" i="5"/>
  <c r="E2058" i="5"/>
  <c r="V2059" i="5"/>
  <c r="E2059" i="5"/>
  <c r="X2059" i="5"/>
  <c r="V2060" i="5"/>
  <c r="E2060" i="5"/>
  <c r="V2061" i="5"/>
  <c r="E2061" i="5"/>
  <c r="X2061" i="5"/>
  <c r="V2062" i="5"/>
  <c r="E2062" i="5"/>
  <c r="V2063" i="5"/>
  <c r="E2063" i="5"/>
  <c r="V2064" i="5"/>
  <c r="E2064" i="5"/>
  <c r="V2065" i="5"/>
  <c r="E2065" i="5"/>
  <c r="V2066" i="5"/>
  <c r="E2066" i="5"/>
  <c r="V2067" i="5"/>
  <c r="E2067" i="5"/>
  <c r="X2067" i="5"/>
  <c r="V2068" i="5"/>
  <c r="E2068" i="5"/>
  <c r="V2069" i="5"/>
  <c r="E2069" i="5"/>
  <c r="X2069" i="5"/>
  <c r="V2070" i="5"/>
  <c r="E2070" i="5"/>
  <c r="V2071" i="5"/>
  <c r="E2071" i="5"/>
  <c r="V2072" i="5"/>
  <c r="E2072" i="5"/>
  <c r="V2073" i="5"/>
  <c r="E2073" i="5"/>
  <c r="V2074" i="5"/>
  <c r="E2074" i="5"/>
  <c r="V2075" i="5"/>
  <c r="E2075" i="5"/>
  <c r="X2075" i="5"/>
  <c r="V2076" i="5"/>
  <c r="E2076" i="5"/>
  <c r="V2077" i="5"/>
  <c r="E2077" i="5"/>
  <c r="X2077" i="5"/>
  <c r="V2078" i="5"/>
  <c r="E2078" i="5"/>
  <c r="V2079" i="5"/>
  <c r="E2079" i="5"/>
  <c r="V2080" i="5"/>
  <c r="E2080" i="5"/>
  <c r="V2081" i="5"/>
  <c r="E2081" i="5"/>
  <c r="V2082" i="5"/>
  <c r="E2082" i="5"/>
  <c r="V2083" i="5"/>
  <c r="E2083" i="5"/>
  <c r="X2083" i="5"/>
  <c r="V2084" i="5"/>
  <c r="E2084" i="5"/>
  <c r="V2085" i="5"/>
  <c r="E2085" i="5"/>
  <c r="X2085" i="5"/>
  <c r="V2086" i="5"/>
  <c r="E2086" i="5"/>
  <c r="V2087" i="5"/>
  <c r="E2087" i="5"/>
  <c r="V2088" i="5"/>
  <c r="E2088" i="5"/>
  <c r="V2089" i="5"/>
  <c r="E2089" i="5"/>
  <c r="V2090" i="5"/>
  <c r="E2090" i="5"/>
  <c r="V2091" i="5"/>
  <c r="E2091" i="5"/>
  <c r="X2091" i="5"/>
  <c r="V2092" i="5"/>
  <c r="E2092" i="5"/>
  <c r="V2093" i="5"/>
  <c r="E2093" i="5"/>
  <c r="X2093" i="5"/>
  <c r="V2094" i="5"/>
  <c r="E2094" i="5"/>
  <c r="V2095" i="5"/>
  <c r="E2095" i="5"/>
  <c r="V2096" i="5"/>
  <c r="E2096" i="5"/>
  <c r="V2097" i="5"/>
  <c r="E2097" i="5"/>
  <c r="V2098" i="5"/>
  <c r="E2098" i="5"/>
  <c r="V2099" i="5"/>
  <c r="E2099" i="5"/>
  <c r="X2099" i="5"/>
  <c r="V2100" i="5"/>
  <c r="E2100" i="5"/>
  <c r="V2101" i="5"/>
  <c r="E2101" i="5"/>
  <c r="X2101" i="5"/>
  <c r="V2102" i="5"/>
  <c r="E2102" i="5"/>
  <c r="V2103" i="5"/>
  <c r="E2103" i="5"/>
  <c r="V2104" i="5"/>
  <c r="E2104" i="5"/>
  <c r="V2105" i="5"/>
  <c r="E2105" i="5"/>
  <c r="V2106" i="5"/>
  <c r="E2106" i="5"/>
  <c r="V2107" i="5"/>
  <c r="E2107" i="5"/>
  <c r="X2107" i="5"/>
  <c r="V2108" i="5"/>
  <c r="E2108" i="5"/>
  <c r="V2109" i="5"/>
  <c r="E2109" i="5"/>
  <c r="V2110" i="5"/>
  <c r="E2110" i="5"/>
  <c r="V2111" i="5"/>
  <c r="E2111" i="5"/>
  <c r="V2112" i="5"/>
  <c r="E2112" i="5"/>
  <c r="V2113" i="5"/>
  <c r="E2113" i="5"/>
  <c r="V2114" i="5"/>
  <c r="E2114" i="5"/>
  <c r="V2115" i="5"/>
  <c r="E2115" i="5"/>
  <c r="X2115" i="5"/>
  <c r="V2116" i="5"/>
  <c r="E2116" i="5"/>
  <c r="V2117" i="5"/>
  <c r="E2117" i="5"/>
  <c r="X2117" i="5"/>
  <c r="V2118" i="5"/>
  <c r="E2118" i="5"/>
  <c r="V2119" i="5"/>
  <c r="E2119" i="5"/>
  <c r="V2120" i="5"/>
  <c r="E2120" i="5"/>
  <c r="V2121" i="5"/>
  <c r="E2121" i="5"/>
  <c r="V2122" i="5"/>
  <c r="E2122" i="5"/>
  <c r="V2123" i="5"/>
  <c r="E2123" i="5"/>
  <c r="X2123" i="5"/>
  <c r="V2124" i="5"/>
  <c r="E2124" i="5"/>
  <c r="V2125" i="5"/>
  <c r="E2125" i="5"/>
  <c r="X2125" i="5"/>
  <c r="V2126" i="5"/>
  <c r="E2126" i="5"/>
  <c r="V2127" i="5"/>
  <c r="E2127" i="5"/>
  <c r="V2128" i="5"/>
  <c r="E2128" i="5"/>
  <c r="V2129" i="5"/>
  <c r="E2129" i="5"/>
  <c r="V2130" i="5"/>
  <c r="E2130" i="5"/>
  <c r="V2131" i="5"/>
  <c r="E2131" i="5"/>
  <c r="X2131" i="5"/>
  <c r="V2132" i="5"/>
  <c r="E2132" i="5"/>
  <c r="V2133" i="5"/>
  <c r="E2133" i="5"/>
  <c r="X2133" i="5"/>
  <c r="V2134" i="5"/>
  <c r="E2134" i="5"/>
  <c r="V2135" i="5"/>
  <c r="E2135" i="5"/>
  <c r="V2136" i="5"/>
  <c r="E2136" i="5"/>
  <c r="V2137" i="5"/>
  <c r="E2137" i="5"/>
  <c r="V2138" i="5"/>
  <c r="E2138" i="5"/>
  <c r="V2139" i="5"/>
  <c r="E2139" i="5"/>
  <c r="X2139" i="5"/>
  <c r="V2140" i="5"/>
  <c r="E2140" i="5"/>
  <c r="V2141" i="5"/>
  <c r="E2141" i="5"/>
  <c r="X2141" i="5"/>
  <c r="V2142" i="5"/>
  <c r="E2142" i="5"/>
  <c r="V2143" i="5"/>
  <c r="E2143" i="5"/>
  <c r="V2144" i="5"/>
  <c r="E2144" i="5"/>
  <c r="V2145" i="5"/>
  <c r="E2145" i="5"/>
  <c r="V2146" i="5"/>
  <c r="E2146" i="5"/>
  <c r="V2147" i="5"/>
  <c r="E2147" i="5"/>
  <c r="X2147" i="5"/>
  <c r="V2148" i="5"/>
  <c r="E2148" i="5"/>
  <c r="V2149" i="5"/>
  <c r="E2149" i="5"/>
  <c r="X2149" i="5"/>
  <c r="V2150" i="5"/>
  <c r="E2150" i="5"/>
  <c r="V2151" i="5"/>
  <c r="E2151" i="5"/>
  <c r="V2152" i="5"/>
  <c r="E2152" i="5"/>
  <c r="V2153" i="5"/>
  <c r="E2153" i="5"/>
  <c r="V2154" i="5"/>
  <c r="E2154" i="5"/>
  <c r="V2155" i="5"/>
  <c r="E2155" i="5"/>
  <c r="X2155" i="5"/>
  <c r="V2156" i="5"/>
  <c r="E2156" i="5"/>
  <c r="V2157" i="5"/>
  <c r="E2157" i="5"/>
  <c r="X2157" i="5"/>
  <c r="V2158" i="5"/>
  <c r="E2158" i="5"/>
  <c r="V2159" i="5"/>
  <c r="E2159" i="5"/>
  <c r="V2160" i="5"/>
  <c r="E2160" i="5"/>
  <c r="V2161" i="5"/>
  <c r="E2161" i="5"/>
  <c r="V2162" i="5"/>
  <c r="E2162" i="5"/>
  <c r="V2163" i="5"/>
  <c r="E2163" i="5"/>
  <c r="X2163" i="5"/>
  <c r="V2164" i="5"/>
  <c r="E2164" i="5"/>
  <c r="V2165" i="5"/>
  <c r="E2165" i="5"/>
  <c r="V2166" i="5"/>
  <c r="E2166" i="5"/>
  <c r="V2167" i="5"/>
  <c r="E2167" i="5"/>
  <c r="V2168" i="5"/>
  <c r="E2168" i="5"/>
  <c r="V2169" i="5"/>
  <c r="E2169" i="5"/>
  <c r="V2170" i="5"/>
  <c r="E2170" i="5"/>
  <c r="V2171" i="5"/>
  <c r="E2171" i="5"/>
  <c r="X2171" i="5"/>
  <c r="V2172" i="5"/>
  <c r="E2172" i="5"/>
  <c r="V2173" i="5"/>
  <c r="E2173" i="5"/>
  <c r="X2173" i="5"/>
  <c r="V2174" i="5"/>
  <c r="E2174" i="5"/>
  <c r="V2175" i="5"/>
  <c r="E2175" i="5"/>
  <c r="V2176" i="5"/>
  <c r="E2176" i="5"/>
  <c r="V2177" i="5"/>
  <c r="E2177" i="5"/>
  <c r="V2178" i="5"/>
  <c r="E2178" i="5"/>
  <c r="V2179" i="5"/>
  <c r="E2179" i="5"/>
  <c r="X2179" i="5"/>
  <c r="V2180" i="5"/>
  <c r="E2180" i="5"/>
  <c r="V2181" i="5"/>
  <c r="E2181" i="5"/>
  <c r="X2181" i="5"/>
  <c r="V2182" i="5"/>
  <c r="E2182" i="5"/>
  <c r="V2183" i="5"/>
  <c r="E2183" i="5"/>
  <c r="V2184" i="5"/>
  <c r="E2184" i="5"/>
  <c r="V2185" i="5"/>
  <c r="E2185" i="5"/>
  <c r="V2186" i="5"/>
  <c r="E2186" i="5"/>
  <c r="V2187" i="5"/>
  <c r="E2187" i="5"/>
  <c r="X2187" i="5"/>
  <c r="V2188" i="5"/>
  <c r="E2188" i="5"/>
  <c r="V2189" i="5"/>
  <c r="E2189" i="5"/>
  <c r="X2189" i="5"/>
  <c r="V2190" i="5"/>
  <c r="E2190" i="5"/>
  <c r="V2191" i="5"/>
  <c r="E2191" i="5"/>
  <c r="V2192" i="5"/>
  <c r="E2192" i="5"/>
  <c r="V2193" i="5"/>
  <c r="E2193" i="5"/>
  <c r="V2194" i="5"/>
  <c r="E2194" i="5"/>
  <c r="V2195" i="5"/>
  <c r="E2195" i="5"/>
  <c r="X2195" i="5"/>
  <c r="V2196" i="5"/>
  <c r="E2196" i="5"/>
  <c r="V2197" i="5"/>
  <c r="E2197" i="5"/>
  <c r="X2197" i="5"/>
  <c r="V2198" i="5"/>
  <c r="E2198" i="5"/>
  <c r="V2199" i="5"/>
  <c r="E2199" i="5"/>
  <c r="V2200" i="5"/>
  <c r="E2200" i="5"/>
  <c r="V2201" i="5"/>
  <c r="E2201" i="5"/>
  <c r="V2202" i="5"/>
  <c r="E2202" i="5"/>
  <c r="V2203" i="5"/>
  <c r="E2203" i="5"/>
  <c r="X2203" i="5"/>
  <c r="V2204" i="5"/>
  <c r="E2204" i="5"/>
  <c r="V2205" i="5"/>
  <c r="E2205" i="5"/>
  <c r="X2205" i="5"/>
  <c r="V2206" i="5"/>
  <c r="E2206" i="5"/>
  <c r="V2207" i="5"/>
  <c r="E2207" i="5"/>
  <c r="V2208" i="5"/>
  <c r="E2208" i="5"/>
  <c r="V2209" i="5"/>
  <c r="E2209" i="5"/>
  <c r="V2210" i="5"/>
  <c r="E2210" i="5"/>
  <c r="V2211" i="5"/>
  <c r="E2211" i="5"/>
  <c r="X2211" i="5"/>
  <c r="V2212" i="5"/>
  <c r="E2212" i="5"/>
  <c r="V2213" i="5"/>
  <c r="E2213" i="5"/>
  <c r="X2213" i="5"/>
  <c r="V2214" i="5"/>
  <c r="E2214" i="5"/>
  <c r="V2215" i="5"/>
  <c r="E2215" i="5"/>
  <c r="V2216" i="5"/>
  <c r="E2216" i="5"/>
  <c r="V2217" i="5"/>
  <c r="E2217" i="5"/>
  <c r="V2218" i="5"/>
  <c r="E2218" i="5"/>
  <c r="V2219" i="5"/>
  <c r="E2219" i="5"/>
  <c r="X2219" i="5"/>
  <c r="V2220" i="5"/>
  <c r="E2220" i="5"/>
  <c r="V2221" i="5"/>
  <c r="E2221" i="5"/>
  <c r="X2221" i="5"/>
  <c r="V2222" i="5"/>
  <c r="E2222" i="5"/>
  <c r="V2223" i="5"/>
  <c r="E2223" i="5"/>
  <c r="V2224" i="5"/>
  <c r="E2224" i="5"/>
  <c r="V2225" i="5"/>
  <c r="E2225" i="5"/>
  <c r="V2226" i="5"/>
  <c r="E2226" i="5"/>
  <c r="V2227" i="5"/>
  <c r="E2227" i="5"/>
  <c r="X2227" i="5"/>
  <c r="V2228" i="5"/>
  <c r="E2228" i="5"/>
  <c r="V2229" i="5"/>
  <c r="E2229" i="5"/>
  <c r="X2229" i="5"/>
  <c r="V2230" i="5"/>
  <c r="E2230" i="5"/>
  <c r="V2231" i="5"/>
  <c r="E2231" i="5"/>
  <c r="V2232" i="5"/>
  <c r="E2232" i="5"/>
  <c r="V2233" i="5"/>
  <c r="E2233" i="5"/>
  <c r="V2234" i="5"/>
  <c r="E2234" i="5"/>
  <c r="V2235" i="5"/>
  <c r="E2235" i="5"/>
  <c r="X2235" i="5"/>
  <c r="V2236" i="5"/>
  <c r="E2236" i="5"/>
  <c r="V2237" i="5"/>
  <c r="E2237" i="5"/>
  <c r="V2238" i="5"/>
  <c r="E2238" i="5"/>
  <c r="V2239" i="5"/>
  <c r="E2239" i="5"/>
  <c r="V2240" i="5"/>
  <c r="E2240" i="5"/>
  <c r="V2241" i="5"/>
  <c r="E2241" i="5"/>
  <c r="V2242" i="5"/>
  <c r="E2242" i="5"/>
  <c r="V2243" i="5"/>
  <c r="E2243" i="5"/>
  <c r="X2243" i="5"/>
  <c r="V2244" i="5"/>
  <c r="E2244" i="5"/>
  <c r="V2245" i="5"/>
  <c r="E2245" i="5"/>
  <c r="X2245" i="5"/>
  <c r="V2246" i="5"/>
  <c r="E2246" i="5"/>
  <c r="V2247" i="5"/>
  <c r="E2247" i="5"/>
  <c r="V2248" i="5"/>
  <c r="E2248" i="5"/>
  <c r="V2249" i="5"/>
  <c r="E2249" i="5"/>
  <c r="V2250" i="5"/>
  <c r="E2250" i="5"/>
  <c r="V2251" i="5"/>
  <c r="E2251" i="5"/>
  <c r="X2251" i="5"/>
  <c r="V2252" i="5"/>
  <c r="E2252" i="5"/>
  <c r="V2253" i="5"/>
  <c r="E2253" i="5"/>
  <c r="X2253" i="5"/>
  <c r="V2254" i="5"/>
  <c r="E2254" i="5"/>
  <c r="V2255" i="5"/>
  <c r="E2255" i="5"/>
  <c r="V2256" i="5"/>
  <c r="E2256" i="5"/>
  <c r="V2257" i="5"/>
  <c r="E2257" i="5"/>
  <c r="V2258" i="5"/>
  <c r="E2258" i="5"/>
  <c r="V2259" i="5"/>
  <c r="E2259" i="5"/>
  <c r="X2259" i="5"/>
  <c r="V2260" i="5"/>
  <c r="E2260" i="5"/>
  <c r="V2261" i="5"/>
  <c r="E2261" i="5"/>
  <c r="X2261" i="5"/>
  <c r="V2262" i="5"/>
  <c r="E2262" i="5"/>
  <c r="V2263" i="5"/>
  <c r="E2263" i="5"/>
  <c r="V2264" i="5"/>
  <c r="E2264" i="5"/>
  <c r="V2265" i="5"/>
  <c r="E2265" i="5"/>
  <c r="V2266" i="5"/>
  <c r="E2266" i="5"/>
  <c r="V2267" i="5"/>
  <c r="E2267" i="5"/>
  <c r="X2267" i="5"/>
  <c r="V2268" i="5"/>
  <c r="E2268" i="5"/>
  <c r="V2269" i="5"/>
  <c r="E2269" i="5"/>
  <c r="X2269" i="5"/>
  <c r="V2270" i="5"/>
  <c r="E2270" i="5"/>
  <c r="V2271" i="5"/>
  <c r="E2271" i="5"/>
  <c r="V2272" i="5"/>
  <c r="E2272" i="5"/>
  <c r="V2273" i="5"/>
  <c r="E2273" i="5"/>
  <c r="V2274" i="5"/>
  <c r="E2274" i="5"/>
  <c r="V2275" i="5"/>
  <c r="E2275" i="5"/>
  <c r="X2275" i="5"/>
  <c r="V2276" i="5"/>
  <c r="E2276" i="5"/>
  <c r="V2277" i="5"/>
  <c r="E2277" i="5"/>
  <c r="X2277" i="5"/>
  <c r="V2278" i="5"/>
  <c r="E2278" i="5"/>
  <c r="V2279" i="5"/>
  <c r="E2279" i="5"/>
  <c r="V2280" i="5"/>
  <c r="E2280" i="5"/>
  <c r="V2281" i="5"/>
  <c r="E2281" i="5"/>
  <c r="V2282" i="5"/>
  <c r="E2282" i="5"/>
  <c r="V2283" i="5"/>
  <c r="E2283" i="5"/>
  <c r="X2283" i="5"/>
  <c r="V2284" i="5"/>
  <c r="E2284" i="5"/>
  <c r="V2285" i="5"/>
  <c r="E2285" i="5"/>
  <c r="X2285" i="5"/>
  <c r="V2286" i="5"/>
  <c r="E2286" i="5"/>
  <c r="V2287" i="5"/>
  <c r="E2287" i="5"/>
  <c r="V2288" i="5"/>
  <c r="E2288" i="5"/>
  <c r="V2289" i="5"/>
  <c r="E2289" i="5"/>
  <c r="V2290" i="5"/>
  <c r="E2290" i="5"/>
  <c r="V2291" i="5"/>
  <c r="E2291" i="5"/>
  <c r="X2291" i="5"/>
  <c r="V2292" i="5"/>
  <c r="E2292" i="5"/>
  <c r="V2293" i="5"/>
  <c r="E2293" i="5"/>
  <c r="V2294" i="5"/>
  <c r="E2294" i="5"/>
  <c r="V2295" i="5"/>
  <c r="E2295" i="5"/>
  <c r="V2296" i="5"/>
  <c r="E2296" i="5"/>
  <c r="V2297" i="5"/>
  <c r="E2297" i="5"/>
  <c r="V2298" i="5"/>
  <c r="E2298" i="5"/>
  <c r="V2299" i="5"/>
  <c r="E2299" i="5"/>
  <c r="X2299" i="5"/>
  <c r="V2300" i="5"/>
  <c r="E2300" i="5"/>
  <c r="V2301" i="5"/>
  <c r="E2301" i="5"/>
  <c r="X2301" i="5"/>
  <c r="V2302" i="5"/>
  <c r="E2302" i="5"/>
  <c r="V2303" i="5"/>
  <c r="E2303" i="5"/>
  <c r="V2304" i="5"/>
  <c r="E2304" i="5"/>
  <c r="V2305" i="5"/>
  <c r="E2305" i="5"/>
  <c r="V2306" i="5"/>
  <c r="E2306" i="5"/>
  <c r="V2307" i="5"/>
  <c r="E2307" i="5"/>
  <c r="X2307" i="5"/>
  <c r="V2308" i="5"/>
  <c r="E2308" i="5"/>
  <c r="V2309" i="5"/>
  <c r="E2309" i="5"/>
  <c r="X2309" i="5"/>
  <c r="V2310" i="5"/>
  <c r="E2310" i="5"/>
  <c r="V2311" i="5"/>
  <c r="E2311" i="5"/>
  <c r="V2312" i="5"/>
  <c r="E2312" i="5"/>
  <c r="V2313" i="5"/>
  <c r="E2313" i="5"/>
  <c r="V2314" i="5"/>
  <c r="E2314" i="5"/>
  <c r="V2315" i="5"/>
  <c r="E2315" i="5"/>
  <c r="X2315" i="5"/>
  <c r="V2316" i="5"/>
  <c r="E2316" i="5"/>
  <c r="V2317" i="5"/>
  <c r="E2317" i="5"/>
  <c r="X2317" i="5"/>
  <c r="V2318" i="5"/>
  <c r="E2318" i="5"/>
  <c r="V2319" i="5"/>
  <c r="E2319" i="5"/>
  <c r="V2320" i="5"/>
  <c r="E2320" i="5"/>
  <c r="V2321" i="5"/>
  <c r="E2321" i="5"/>
  <c r="V2322" i="5"/>
  <c r="E2322" i="5"/>
  <c r="V2323" i="5"/>
  <c r="E2323" i="5"/>
  <c r="X2323" i="5"/>
  <c r="V2324" i="5"/>
  <c r="E2324" i="5"/>
  <c r="V2325" i="5"/>
  <c r="E2325" i="5"/>
  <c r="X2325" i="5"/>
  <c r="V2326" i="5"/>
  <c r="E2326" i="5"/>
  <c r="V2327" i="5"/>
  <c r="E2327" i="5"/>
  <c r="V2328" i="5"/>
  <c r="E2328" i="5"/>
  <c r="V2329" i="5"/>
  <c r="E2329" i="5"/>
  <c r="V2330" i="5"/>
  <c r="E2330" i="5"/>
  <c r="V2331" i="5"/>
  <c r="E2331" i="5"/>
  <c r="X2331" i="5"/>
  <c r="V2332" i="5"/>
  <c r="E2332" i="5"/>
  <c r="V2333" i="5"/>
  <c r="E2333" i="5"/>
  <c r="X2333" i="5"/>
  <c r="V2334" i="5"/>
  <c r="E2334" i="5"/>
  <c r="V2335" i="5"/>
  <c r="E2335" i="5"/>
  <c r="V2336" i="5"/>
  <c r="E2336" i="5"/>
  <c r="V2337" i="5"/>
  <c r="E2337" i="5"/>
  <c r="V2338" i="5"/>
  <c r="E2338" i="5"/>
  <c r="V2339" i="5"/>
  <c r="E2339" i="5"/>
  <c r="X2339" i="5"/>
  <c r="V2340" i="5"/>
  <c r="E2340" i="5"/>
  <c r="V2341" i="5"/>
  <c r="E2341" i="5"/>
  <c r="X2341" i="5"/>
  <c r="V2342" i="5"/>
  <c r="E2342" i="5"/>
  <c r="V2343" i="5"/>
  <c r="E2343" i="5"/>
  <c r="V2344" i="5"/>
  <c r="E2344" i="5"/>
  <c r="V2345" i="5"/>
  <c r="E2345" i="5"/>
  <c r="V2346" i="5"/>
  <c r="E2346" i="5"/>
  <c r="V2347" i="5"/>
  <c r="E2347" i="5"/>
  <c r="X2347" i="5"/>
  <c r="V2348" i="5"/>
  <c r="E2348" i="5"/>
  <c r="V2349" i="5"/>
  <c r="E2349" i="5"/>
  <c r="X2349" i="5"/>
  <c r="V2350" i="5"/>
  <c r="E2350" i="5"/>
  <c r="V2351" i="5"/>
  <c r="E2351" i="5"/>
  <c r="V2352" i="5"/>
  <c r="E2352" i="5"/>
  <c r="V2353" i="5"/>
  <c r="E2353" i="5"/>
  <c r="V2354" i="5"/>
  <c r="E2354" i="5"/>
  <c r="V2355" i="5"/>
  <c r="E2355" i="5"/>
  <c r="X2355" i="5"/>
  <c r="V2356" i="5"/>
  <c r="E2356" i="5"/>
  <c r="V2357" i="5"/>
  <c r="E2357" i="5"/>
  <c r="X2357" i="5"/>
  <c r="V2358" i="5"/>
  <c r="E2358" i="5"/>
  <c r="V2359" i="5"/>
  <c r="E2359" i="5"/>
  <c r="V2360" i="5"/>
  <c r="E2360" i="5"/>
  <c r="V2361" i="5"/>
  <c r="E2361" i="5"/>
  <c r="V2362" i="5"/>
  <c r="E2362" i="5"/>
  <c r="V2363" i="5"/>
  <c r="E2363" i="5"/>
  <c r="X2363" i="5"/>
  <c r="V2364" i="5"/>
  <c r="E2364" i="5"/>
  <c r="V2365" i="5"/>
  <c r="E2365" i="5"/>
  <c r="V2366" i="5"/>
  <c r="E2366" i="5"/>
  <c r="V2367" i="5"/>
  <c r="E2367" i="5"/>
  <c r="V2368" i="5"/>
  <c r="E2368" i="5"/>
  <c r="V2369" i="5"/>
  <c r="E2369" i="5"/>
  <c r="V2370" i="5"/>
  <c r="E2370" i="5"/>
  <c r="V2371" i="5"/>
  <c r="E2371" i="5"/>
  <c r="X2371" i="5"/>
  <c r="V2372" i="5"/>
  <c r="E2372" i="5"/>
  <c r="V2373" i="5"/>
  <c r="E2373" i="5"/>
  <c r="X2373" i="5"/>
  <c r="V2374" i="5"/>
  <c r="E2374" i="5"/>
  <c r="V2375" i="5"/>
  <c r="E2375" i="5"/>
  <c r="V2376" i="5"/>
  <c r="E2376" i="5"/>
  <c r="V2377" i="5"/>
  <c r="E2377" i="5"/>
  <c r="V2378" i="5"/>
  <c r="E2378" i="5"/>
  <c r="V2379" i="5"/>
  <c r="E2379" i="5"/>
  <c r="X2379" i="5"/>
  <c r="V2380" i="5"/>
  <c r="E2380" i="5"/>
  <c r="V2381" i="5"/>
  <c r="E2381" i="5"/>
  <c r="X2381" i="5"/>
  <c r="V2382" i="5"/>
  <c r="E2382" i="5"/>
  <c r="V2383" i="5"/>
  <c r="E2383" i="5"/>
  <c r="V2384" i="5"/>
  <c r="E2384" i="5"/>
  <c r="V2385" i="5"/>
  <c r="E2385" i="5"/>
  <c r="V2386" i="5"/>
  <c r="E2386" i="5"/>
  <c r="V2387" i="5"/>
  <c r="E2387" i="5"/>
  <c r="X2387" i="5"/>
  <c r="V2388" i="5"/>
  <c r="E2388" i="5"/>
  <c r="V2389" i="5"/>
  <c r="E2389" i="5"/>
  <c r="X2389" i="5"/>
  <c r="V2390" i="5"/>
  <c r="E2390" i="5"/>
  <c r="V2391" i="5"/>
  <c r="E2391" i="5"/>
  <c r="V2392" i="5"/>
  <c r="E2392" i="5"/>
  <c r="V2393" i="5"/>
  <c r="E2393" i="5"/>
  <c r="V2394" i="5"/>
  <c r="E2394" i="5"/>
  <c r="V2395" i="5"/>
  <c r="E2395" i="5"/>
  <c r="X2395" i="5"/>
  <c r="V2396" i="5"/>
  <c r="E2396" i="5"/>
  <c r="V2397" i="5"/>
  <c r="E2397" i="5"/>
  <c r="X2397" i="5"/>
  <c r="V2398" i="5"/>
  <c r="E2398" i="5"/>
  <c r="V2399" i="5"/>
  <c r="E2399" i="5"/>
  <c r="V2400" i="5"/>
  <c r="E2400" i="5"/>
  <c r="V2401" i="5"/>
  <c r="E2401" i="5"/>
  <c r="V2402" i="5"/>
  <c r="E2402" i="5"/>
  <c r="V2403" i="5"/>
  <c r="E2403" i="5"/>
  <c r="X2403" i="5"/>
  <c r="V2404" i="5"/>
  <c r="E2404" i="5"/>
  <c r="V2405" i="5"/>
  <c r="E2405" i="5"/>
  <c r="X2405" i="5"/>
  <c r="V2406" i="5"/>
  <c r="E2406" i="5"/>
  <c r="V2407" i="5"/>
  <c r="E2407" i="5"/>
  <c r="V2408" i="5"/>
  <c r="E2408" i="5"/>
  <c r="V2409" i="5"/>
  <c r="E2409" i="5"/>
  <c r="V2410" i="5"/>
  <c r="E2410" i="5"/>
  <c r="V2411" i="5"/>
  <c r="E2411" i="5"/>
  <c r="X2411" i="5"/>
  <c r="V2412" i="5"/>
  <c r="E2412" i="5"/>
  <c r="V2413" i="5"/>
  <c r="E2413" i="5"/>
  <c r="X2413" i="5"/>
  <c r="V2414" i="5"/>
  <c r="E2414" i="5"/>
  <c r="V2415" i="5"/>
  <c r="E2415" i="5"/>
  <c r="V2416" i="5"/>
  <c r="E2416" i="5"/>
  <c r="V2417" i="5"/>
  <c r="E2417" i="5"/>
  <c r="V2418" i="5"/>
  <c r="E2418" i="5"/>
  <c r="V2419" i="5"/>
  <c r="E2419" i="5"/>
  <c r="X2419" i="5"/>
  <c r="V2420" i="5"/>
  <c r="E2420" i="5"/>
  <c r="V2421" i="5"/>
  <c r="E2421" i="5"/>
  <c r="V2422" i="5"/>
  <c r="E2422" i="5"/>
  <c r="V2423" i="5"/>
  <c r="E2423" i="5"/>
  <c r="V2424" i="5"/>
  <c r="E2424" i="5"/>
  <c r="V2425" i="5"/>
  <c r="E2425" i="5"/>
  <c r="V2426" i="5"/>
  <c r="E2426" i="5"/>
  <c r="V2427" i="5"/>
  <c r="E2427" i="5"/>
  <c r="X2427" i="5"/>
  <c r="V2428" i="5"/>
  <c r="E2428" i="5"/>
  <c r="V2429" i="5"/>
  <c r="E2429" i="5"/>
  <c r="X2429" i="5"/>
  <c r="V2430" i="5"/>
  <c r="E2430" i="5"/>
  <c r="V2431" i="5"/>
  <c r="E2431" i="5"/>
  <c r="V2432" i="5"/>
  <c r="E2432" i="5"/>
  <c r="V2433" i="5"/>
  <c r="E2433" i="5"/>
  <c r="V2434" i="5"/>
  <c r="E2434" i="5"/>
  <c r="V2435" i="5"/>
  <c r="E2435" i="5"/>
  <c r="X2435" i="5"/>
  <c r="V2436" i="5"/>
  <c r="E2436" i="5"/>
  <c r="V2437" i="5"/>
  <c r="E2437" i="5"/>
  <c r="X2437" i="5"/>
  <c r="V2438" i="5"/>
  <c r="E2438" i="5"/>
  <c r="V2439" i="5"/>
  <c r="E2439" i="5"/>
  <c r="V2440" i="5"/>
  <c r="E2440" i="5"/>
  <c r="V2441" i="5"/>
  <c r="E2441" i="5"/>
  <c r="V2442" i="5"/>
  <c r="E2442" i="5"/>
  <c r="V2443" i="5"/>
  <c r="E2443" i="5"/>
  <c r="X2443" i="5"/>
  <c r="V2444" i="5"/>
  <c r="E2444" i="5"/>
  <c r="V2445" i="5"/>
  <c r="E2445" i="5"/>
  <c r="X2445" i="5"/>
  <c r="V2446" i="5"/>
  <c r="E2446" i="5"/>
  <c r="V2447" i="5"/>
  <c r="E2447" i="5"/>
  <c r="V2448" i="5"/>
  <c r="E2448" i="5"/>
  <c r="V2449" i="5"/>
  <c r="E2449" i="5"/>
  <c r="V2450" i="5"/>
  <c r="E2450" i="5"/>
  <c r="V2451" i="5"/>
  <c r="E2451" i="5"/>
  <c r="X2451" i="5"/>
  <c r="V2452" i="5"/>
  <c r="E2452" i="5"/>
  <c r="V2453" i="5"/>
  <c r="E2453" i="5"/>
  <c r="X2453" i="5"/>
  <c r="V2454" i="5"/>
  <c r="E2454" i="5"/>
  <c r="V2455" i="5"/>
  <c r="E2455" i="5"/>
  <c r="V2456" i="5"/>
  <c r="E2456" i="5"/>
  <c r="V2457" i="5"/>
  <c r="E2457" i="5"/>
  <c r="V2458" i="5"/>
  <c r="E2458" i="5"/>
  <c r="V2459" i="5"/>
  <c r="E2459" i="5"/>
  <c r="X2459" i="5"/>
  <c r="V2460" i="5"/>
  <c r="E2460" i="5"/>
  <c r="V2461" i="5"/>
  <c r="E2461" i="5"/>
  <c r="X2461" i="5"/>
  <c r="V2462" i="5"/>
  <c r="E2462" i="5"/>
  <c r="V2463" i="5"/>
  <c r="E2463" i="5"/>
  <c r="V2464" i="5"/>
  <c r="E2464" i="5"/>
  <c r="V2465" i="5"/>
  <c r="E2465" i="5"/>
  <c r="V2466" i="5"/>
  <c r="E2466" i="5"/>
  <c r="V2467" i="5"/>
  <c r="E2467" i="5"/>
  <c r="X2467" i="5"/>
  <c r="V2468" i="5"/>
  <c r="E2468" i="5"/>
  <c r="V2469" i="5"/>
  <c r="E2469" i="5"/>
  <c r="X2469" i="5"/>
  <c r="V2470" i="5"/>
  <c r="E2470" i="5"/>
  <c r="V2471" i="5"/>
  <c r="E2471" i="5"/>
  <c r="V2472" i="5"/>
  <c r="E2472" i="5"/>
  <c r="V2473" i="5"/>
  <c r="E2473" i="5"/>
  <c r="V2474" i="5"/>
  <c r="E2474" i="5"/>
  <c r="V2475" i="5"/>
  <c r="E2475" i="5"/>
  <c r="X2475" i="5"/>
  <c r="V2476" i="5"/>
  <c r="E2476" i="5"/>
  <c r="V2477" i="5"/>
  <c r="E2477" i="5"/>
  <c r="X2477" i="5"/>
  <c r="V2478" i="5"/>
  <c r="E2478" i="5"/>
  <c r="V2479" i="5"/>
  <c r="E2479" i="5"/>
  <c r="V2480" i="5"/>
  <c r="E2480" i="5"/>
  <c r="V2481" i="5"/>
  <c r="E2481" i="5"/>
  <c r="V2482" i="5"/>
  <c r="E2482" i="5"/>
  <c r="V2483" i="5"/>
  <c r="E2483" i="5"/>
  <c r="X2483" i="5"/>
  <c r="V2484" i="5"/>
  <c r="E2484" i="5"/>
  <c r="V2485" i="5"/>
  <c r="E2485" i="5"/>
  <c r="X2485" i="5"/>
  <c r="V2486" i="5"/>
  <c r="E2486" i="5"/>
  <c r="V2487" i="5"/>
  <c r="E2487" i="5"/>
  <c r="V2488" i="5"/>
  <c r="E2488" i="5"/>
  <c r="V2489" i="5"/>
  <c r="E2489" i="5"/>
  <c r="V2490" i="5"/>
  <c r="E2490" i="5"/>
  <c r="V2491" i="5"/>
  <c r="E2491" i="5"/>
  <c r="X2491" i="5"/>
  <c r="V2492" i="5"/>
  <c r="E2492" i="5"/>
  <c r="V2493" i="5"/>
  <c r="E2493" i="5"/>
  <c r="V2494" i="5"/>
  <c r="E2494" i="5"/>
  <c r="V2495" i="5"/>
  <c r="E2495" i="5"/>
  <c r="V2496" i="5"/>
  <c r="E2496" i="5"/>
  <c r="V2497" i="5"/>
  <c r="E2497" i="5"/>
  <c r="V2498" i="5"/>
  <c r="E2498" i="5"/>
  <c r="E2499" i="5"/>
  <c r="V2504" i="5"/>
  <c r="E250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F43" i="6"/>
  <c r="F118" i="6"/>
  <c r="H118" i="6"/>
  <c r="I118" i="6"/>
  <c r="C118" i="6"/>
  <c r="J117" i="6"/>
  <c r="I117" i="6"/>
  <c r="J116" i="6"/>
  <c r="I116" i="6"/>
  <c r="K114" i="6"/>
  <c r="J112" i="6"/>
  <c r="I112" i="6"/>
  <c r="G112" i="6"/>
  <c r="J88" i="6"/>
  <c r="J87" i="6"/>
  <c r="J86" i="6"/>
  <c r="F86" i="6"/>
  <c r="H86" i="6"/>
  <c r="I86" i="6"/>
  <c r="C86" i="6"/>
  <c r="J85" i="6"/>
  <c r="J77" i="6"/>
  <c r="J76" i="6"/>
  <c r="F54" i="6"/>
  <c r="F65" i="6"/>
  <c r="F76" i="6"/>
  <c r="H76" i="6"/>
  <c r="I76" i="6"/>
  <c r="C76" i="6"/>
  <c r="J66" i="6"/>
  <c r="J65" i="6"/>
  <c r="J64" i="6"/>
  <c r="J63" i="6"/>
  <c r="J55" i="6"/>
  <c r="F44" i="6"/>
  <c r="F55" i="6"/>
  <c r="H55" i="6"/>
  <c r="I55" i="6"/>
  <c r="C55" i="6"/>
  <c r="J54" i="6"/>
  <c r="J53" i="6"/>
  <c r="J52" i="6"/>
  <c r="J51" i="6"/>
  <c r="J44" i="6"/>
  <c r="J43" i="6"/>
  <c r="J42" i="6"/>
  <c r="J41" i="6"/>
  <c r="F41" i="6"/>
  <c r="H41" i="6"/>
  <c r="I41" i="6"/>
  <c r="C41" i="6"/>
  <c r="C107" i="6"/>
  <c r="C106" i="6"/>
  <c r="C105" i="6"/>
  <c r="C104" i="6"/>
  <c r="I103" i="6"/>
  <c r="J103" i="6"/>
  <c r="I102" i="6"/>
  <c r="J102" i="6"/>
  <c r="I101" i="6"/>
  <c r="J101" i="6"/>
  <c r="I100" i="6"/>
  <c r="J100" i="6"/>
  <c r="C92" i="6"/>
  <c r="C91" i="6"/>
  <c r="C90" i="6"/>
  <c r="C89" i="6"/>
  <c r="I88" i="6"/>
  <c r="I87" i="6"/>
  <c r="I85" i="6"/>
  <c r="I84" i="6"/>
  <c r="J84" i="6"/>
  <c r="C81" i="6"/>
  <c r="C80" i="6"/>
  <c r="C79" i="6"/>
  <c r="C78" i="6"/>
  <c r="I77" i="6"/>
  <c r="I74" i="6"/>
  <c r="I73" i="6"/>
  <c r="C70" i="6"/>
  <c r="C69" i="6"/>
  <c r="C68" i="6"/>
  <c r="C67" i="6"/>
  <c r="I66" i="6"/>
  <c r="I65" i="6"/>
  <c r="I64" i="6"/>
  <c r="I63" i="6"/>
  <c r="I62" i="6"/>
  <c r="J62" i="6"/>
  <c r="C59" i="6"/>
  <c r="C58" i="6"/>
  <c r="C57" i="6"/>
  <c r="C56" i="6"/>
  <c r="I54" i="6"/>
  <c r="I53" i="6"/>
  <c r="I52" i="6"/>
  <c r="I51" i="6"/>
  <c r="C48" i="6"/>
  <c r="C47" i="6"/>
  <c r="C46" i="6"/>
  <c r="C45" i="6"/>
  <c r="I44" i="6"/>
  <c r="I43" i="6"/>
  <c r="I42" i="6"/>
  <c r="I40" i="6"/>
  <c r="J40" i="6"/>
  <c r="C26" i="6"/>
  <c r="C25" i="6"/>
  <c r="C24" i="6"/>
  <c r="C23" i="6"/>
  <c r="I22" i="6"/>
  <c r="J22" i="6"/>
  <c r="H22" i="6"/>
  <c r="C22" i="6"/>
  <c r="I21" i="6"/>
  <c r="J21" i="6"/>
  <c r="J7" i="6"/>
  <c r="J19" i="6"/>
  <c r="I83" i="6"/>
  <c r="I72" i="6"/>
  <c r="I7" i="6"/>
  <c r="C7" i="6"/>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4" i="6"/>
  <c r="G95" i="6"/>
  <c r="G96" i="6"/>
  <c r="G98" i="6"/>
  <c r="H98" i="6"/>
  <c r="G99" i="6"/>
  <c r="G108" i="6"/>
  <c r="G109" i="6"/>
  <c r="G110" i="6"/>
  <c r="G111" i="6"/>
  <c r="G10" i="6"/>
  <c r="H10" i="6"/>
  <c r="G13" i="6"/>
  <c r="H13" i="6"/>
  <c r="G5" i="6"/>
  <c r="H5" i="6"/>
  <c r="F6" i="6"/>
  <c r="G6" i="6"/>
  <c r="G11" i="6"/>
  <c r="H11" i="6"/>
  <c r="D11" i="6"/>
  <c r="G12" i="6"/>
  <c r="H12" i="6"/>
  <c r="H14" i="6"/>
  <c r="G15" i="6"/>
  <c r="H15" i="6"/>
  <c r="H16" i="6"/>
  <c r="I4" i="6"/>
  <c r="I5" i="6"/>
  <c r="J5" i="6"/>
  <c r="I6" i="6"/>
  <c r="J6" i="6"/>
  <c r="I9" i="6"/>
  <c r="J9" i="6"/>
  <c r="I10" i="6"/>
  <c r="J10" i="6"/>
  <c r="I11" i="6"/>
  <c r="J11" i="6"/>
  <c r="I12" i="6"/>
  <c r="J12" i="6"/>
  <c r="C12" i="6"/>
  <c r="I13" i="6"/>
  <c r="I15" i="6"/>
  <c r="J15" i="6"/>
  <c r="C15" i="6"/>
  <c r="I17" i="6"/>
  <c r="J17" i="6"/>
  <c r="I18" i="6"/>
  <c r="J18" i="6"/>
  <c r="I19" i="6"/>
  <c r="I20" i="6"/>
  <c r="J20" i="6"/>
  <c r="I28" i="6"/>
  <c r="J28" i="6"/>
  <c r="I39" i="6"/>
  <c r="J39" i="6"/>
  <c r="C39" i="6"/>
  <c r="I50" i="6"/>
  <c r="J50" i="6"/>
  <c r="C50" i="6"/>
  <c r="I61" i="6"/>
  <c r="J61" i="6"/>
  <c r="J72" i="6"/>
  <c r="C72" i="6"/>
  <c r="J83" i="6"/>
  <c r="I94" i="6"/>
  <c r="J94" i="6"/>
  <c r="I95" i="6"/>
  <c r="J95" i="6"/>
  <c r="I96" i="6"/>
  <c r="J96" i="6"/>
  <c r="I98" i="6"/>
  <c r="J98" i="6"/>
  <c r="I99" i="6"/>
  <c r="J99" i="6"/>
  <c r="F40" i="6"/>
  <c r="F99" i="6"/>
  <c r="H99" i="6"/>
  <c r="C99" i="6"/>
  <c r="I108" i="6"/>
  <c r="J108" i="6"/>
  <c r="F94" i="6"/>
  <c r="F108" i="6"/>
  <c r="H108" i="6"/>
  <c r="C108" i="6"/>
  <c r="I109" i="6"/>
  <c r="J109" i="6"/>
  <c r="I110" i="6"/>
  <c r="J110" i="6"/>
  <c r="I111" i="6"/>
  <c r="J111" i="6"/>
  <c r="I114" i="6"/>
  <c r="J114" i="6"/>
  <c r="I115" i="6"/>
  <c r="J115" i="6"/>
  <c r="X14" i="5"/>
  <c r="X15" i="5"/>
  <c r="X16" i="5"/>
  <c r="X17" i="5"/>
  <c r="X18" i="5"/>
  <c r="X20" i="5"/>
  <c r="X22" i="5"/>
  <c r="X23" i="5"/>
  <c r="X24" i="5"/>
  <c r="X25" i="5"/>
  <c r="X26" i="5"/>
  <c r="X27" i="5"/>
  <c r="X28" i="5"/>
  <c r="X30" i="5"/>
  <c r="X31" i="5"/>
  <c r="X32" i="5"/>
  <c r="X33" i="5"/>
  <c r="X34" i="5"/>
  <c r="X36" i="5"/>
  <c r="X38" i="5"/>
  <c r="X39" i="5"/>
  <c r="X40" i="5"/>
  <c r="X41" i="5"/>
  <c r="X42" i="5"/>
  <c r="X44" i="5"/>
  <c r="X46" i="5"/>
  <c r="X47" i="5"/>
  <c r="X48" i="5"/>
  <c r="X49" i="5"/>
  <c r="X50" i="5"/>
  <c r="X52" i="5"/>
  <c r="X53" i="5"/>
  <c r="X54" i="5"/>
  <c r="X55" i="5"/>
  <c r="X56" i="5"/>
  <c r="X57" i="5"/>
  <c r="X58" i="5"/>
  <c r="X59" i="5"/>
  <c r="X60" i="5"/>
  <c r="X62" i="5"/>
  <c r="X63" i="5"/>
  <c r="X64" i="5"/>
  <c r="X65" i="5"/>
  <c r="X66" i="5"/>
  <c r="X68" i="5"/>
  <c r="X70" i="5"/>
  <c r="X71" i="5"/>
  <c r="X72" i="5"/>
  <c r="X73" i="5"/>
  <c r="X74" i="5"/>
  <c r="X76" i="5"/>
  <c r="X78" i="5"/>
  <c r="X79" i="5"/>
  <c r="X80" i="5"/>
  <c r="X81" i="5"/>
  <c r="X82" i="5"/>
  <c r="X84" i="5"/>
  <c r="X86" i="5"/>
  <c r="X87" i="5"/>
  <c r="X88" i="5"/>
  <c r="X89" i="5"/>
  <c r="X90" i="5"/>
  <c r="X92" i="5"/>
  <c r="X94" i="5"/>
  <c r="X95" i="5"/>
  <c r="X96" i="5"/>
  <c r="X97" i="5"/>
  <c r="X98" i="5"/>
  <c r="X100" i="5"/>
  <c r="X102" i="5"/>
  <c r="X103" i="5"/>
  <c r="X104" i="5"/>
  <c r="X105" i="5"/>
  <c r="X106" i="5"/>
  <c r="X108" i="5"/>
  <c r="X110" i="5"/>
  <c r="X111" i="5"/>
  <c r="X112" i="5"/>
  <c r="X113" i="5"/>
  <c r="X114" i="5"/>
  <c r="X116" i="5"/>
  <c r="X118" i="5"/>
  <c r="X119" i="5"/>
  <c r="X120" i="5"/>
  <c r="X121" i="5"/>
  <c r="X122" i="5"/>
  <c r="X124" i="5"/>
  <c r="X125" i="5"/>
  <c r="X126" i="5"/>
  <c r="X127" i="5"/>
  <c r="X128" i="5"/>
  <c r="X129" i="5"/>
  <c r="X130" i="5"/>
  <c r="X132" i="5"/>
  <c r="X134" i="5"/>
  <c r="X135" i="5"/>
  <c r="X136" i="5"/>
  <c r="X137" i="5"/>
  <c r="X138" i="5"/>
  <c r="X140" i="5"/>
  <c r="X142" i="5"/>
  <c r="X143" i="5"/>
  <c r="X144" i="5"/>
  <c r="X145" i="5"/>
  <c r="X146" i="5"/>
  <c r="X148" i="5"/>
  <c r="X150" i="5"/>
  <c r="X151" i="5"/>
  <c r="X152" i="5"/>
  <c r="X153" i="5"/>
  <c r="X154" i="5"/>
  <c r="X155" i="5"/>
  <c r="X156" i="5"/>
  <c r="X158" i="5"/>
  <c r="X159" i="5"/>
  <c r="X160" i="5"/>
  <c r="X161" i="5"/>
  <c r="X162" i="5"/>
  <c r="X164" i="5"/>
  <c r="X166" i="5"/>
  <c r="X167" i="5"/>
  <c r="X168" i="5"/>
  <c r="X169" i="5"/>
  <c r="X170" i="5"/>
  <c r="X171" i="5"/>
  <c r="X172" i="5"/>
  <c r="X174" i="5"/>
  <c r="X175" i="5"/>
  <c r="X176" i="5"/>
  <c r="X177" i="5"/>
  <c r="X178" i="5"/>
  <c r="X180" i="5"/>
  <c r="X182" i="5"/>
  <c r="X183" i="5"/>
  <c r="X184" i="5"/>
  <c r="X185" i="5"/>
  <c r="X186" i="5"/>
  <c r="X188" i="5"/>
  <c r="X190" i="5"/>
  <c r="X191" i="5"/>
  <c r="X192" i="5"/>
  <c r="X193" i="5"/>
  <c r="X194" i="5"/>
  <c r="X196" i="5"/>
  <c r="X197" i="5"/>
  <c r="X198" i="5"/>
  <c r="X199" i="5"/>
  <c r="X200" i="5"/>
  <c r="X201" i="5"/>
  <c r="X202" i="5"/>
  <c r="X204" i="5"/>
  <c r="X206" i="5"/>
  <c r="X207" i="5"/>
  <c r="X208" i="5"/>
  <c r="X209" i="5"/>
  <c r="X210" i="5"/>
  <c r="X212" i="5"/>
  <c r="X214" i="5"/>
  <c r="X215" i="5"/>
  <c r="X216" i="5"/>
  <c r="X217" i="5"/>
  <c r="X218" i="5"/>
  <c r="X220" i="5"/>
  <c r="X222" i="5"/>
  <c r="X223" i="5"/>
  <c r="X224" i="5"/>
  <c r="X225" i="5"/>
  <c r="X226" i="5"/>
  <c r="X228" i="5"/>
  <c r="X230" i="5"/>
  <c r="X231" i="5"/>
  <c r="X232" i="5"/>
  <c r="X233" i="5"/>
  <c r="X234" i="5"/>
  <c r="X235" i="5"/>
  <c r="X236" i="5"/>
  <c r="X238" i="5"/>
  <c r="X239" i="5"/>
  <c r="X240" i="5"/>
  <c r="X241" i="5"/>
  <c r="X242" i="5"/>
  <c r="X244" i="5"/>
  <c r="X246" i="5"/>
  <c r="X247" i="5"/>
  <c r="X248" i="5"/>
  <c r="X249" i="5"/>
  <c r="X250" i="5"/>
  <c r="X251" i="5"/>
  <c r="X252" i="5"/>
  <c r="X254" i="5"/>
  <c r="X255" i="5"/>
  <c r="X256" i="5"/>
  <c r="X257" i="5"/>
  <c r="X258" i="5"/>
  <c r="X260" i="5"/>
  <c r="X262" i="5"/>
  <c r="X263" i="5"/>
  <c r="X264" i="5"/>
  <c r="X265" i="5"/>
  <c r="X266" i="5"/>
  <c r="X267" i="5"/>
  <c r="X268" i="5"/>
  <c r="X270" i="5"/>
  <c r="X271" i="5"/>
  <c r="X272" i="5"/>
  <c r="X273" i="5"/>
  <c r="X274" i="5"/>
  <c r="X276" i="5"/>
  <c r="X278" i="5"/>
  <c r="X279" i="5"/>
  <c r="X280" i="5"/>
  <c r="X281" i="5"/>
  <c r="X282" i="5"/>
  <c r="X283" i="5"/>
  <c r="X284" i="5"/>
  <c r="X286" i="5"/>
  <c r="X287" i="5"/>
  <c r="X288" i="5"/>
  <c r="X289" i="5"/>
  <c r="X290" i="5"/>
  <c r="X292" i="5"/>
  <c r="X294" i="5"/>
  <c r="X295" i="5"/>
  <c r="X296" i="5"/>
  <c r="X297" i="5"/>
  <c r="X298" i="5"/>
  <c r="X300" i="5"/>
  <c r="X301" i="5"/>
  <c r="X302" i="5"/>
  <c r="X303" i="5"/>
  <c r="X304" i="5"/>
  <c r="X305" i="5"/>
  <c r="X306" i="5"/>
  <c r="X308" i="5"/>
  <c r="X310" i="5"/>
  <c r="X311" i="5"/>
  <c r="X312" i="5"/>
  <c r="X313" i="5"/>
  <c r="X314" i="5"/>
  <c r="X315" i="5"/>
  <c r="X316" i="5"/>
  <c r="X318" i="5"/>
  <c r="X319" i="5"/>
  <c r="X320" i="5"/>
  <c r="X321" i="5"/>
  <c r="X322" i="5"/>
  <c r="X324" i="5"/>
  <c r="X326" i="5"/>
  <c r="X327" i="5"/>
  <c r="X328" i="5"/>
  <c r="X329" i="5"/>
  <c r="X330" i="5"/>
  <c r="X332" i="5"/>
  <c r="X334" i="5"/>
  <c r="X335" i="5"/>
  <c r="X336" i="5"/>
  <c r="X337" i="5"/>
  <c r="X338" i="5"/>
  <c r="X340" i="5"/>
  <c r="X342" i="5"/>
  <c r="X343" i="5"/>
  <c r="X344" i="5"/>
  <c r="X345" i="5"/>
  <c r="X346" i="5"/>
  <c r="X348" i="5"/>
  <c r="X350" i="5"/>
  <c r="X351" i="5"/>
  <c r="X352" i="5"/>
  <c r="X353" i="5"/>
  <c r="X354" i="5"/>
  <c r="X356" i="5"/>
  <c r="X358" i="5"/>
  <c r="X359" i="5"/>
  <c r="X360" i="5"/>
  <c r="X361" i="5"/>
  <c r="X362" i="5"/>
  <c r="X364" i="5"/>
  <c r="X366" i="5"/>
  <c r="X367" i="5"/>
  <c r="X368" i="5"/>
  <c r="X369" i="5"/>
  <c r="X370" i="5"/>
  <c r="X372" i="5"/>
  <c r="X373" i="5"/>
  <c r="X374" i="5"/>
  <c r="X375" i="5"/>
  <c r="X376" i="5"/>
  <c r="X377" i="5"/>
  <c r="X378" i="5"/>
  <c r="X380" i="5"/>
  <c r="X382" i="5"/>
  <c r="X383" i="5"/>
  <c r="X384" i="5"/>
  <c r="X385" i="5"/>
  <c r="X386" i="5"/>
  <c r="X388" i="5"/>
  <c r="X390" i="5"/>
  <c r="X391" i="5"/>
  <c r="X392" i="5"/>
  <c r="X393" i="5"/>
  <c r="X394" i="5"/>
  <c r="X396" i="5"/>
  <c r="X398" i="5"/>
  <c r="X399" i="5"/>
  <c r="X400" i="5"/>
  <c r="X401" i="5"/>
  <c r="X402" i="5"/>
  <c r="X404" i="5"/>
  <c r="X406" i="5"/>
  <c r="X407" i="5"/>
  <c r="X408" i="5"/>
  <c r="X409" i="5"/>
  <c r="X410" i="5"/>
  <c r="X411" i="5"/>
  <c r="X412" i="5"/>
  <c r="X414" i="5"/>
  <c r="X415" i="5"/>
  <c r="X416" i="5"/>
  <c r="X417" i="5"/>
  <c r="X418" i="5"/>
  <c r="X420" i="5"/>
  <c r="X422" i="5"/>
  <c r="X423" i="5"/>
  <c r="X424" i="5"/>
  <c r="X425" i="5"/>
  <c r="X426" i="5"/>
  <c r="X427" i="5"/>
  <c r="X428" i="5"/>
  <c r="X430" i="5"/>
  <c r="X431" i="5"/>
  <c r="X432" i="5"/>
  <c r="X433" i="5"/>
  <c r="X434" i="5"/>
  <c r="X436" i="5"/>
  <c r="X438" i="5"/>
  <c r="X439" i="5"/>
  <c r="X440" i="5"/>
  <c r="X441" i="5"/>
  <c r="X442" i="5"/>
  <c r="X444" i="5"/>
  <c r="X445" i="5"/>
  <c r="X446" i="5"/>
  <c r="X447" i="5"/>
  <c r="X448" i="5"/>
  <c r="X449" i="5"/>
  <c r="X450" i="5"/>
  <c r="X452" i="5"/>
  <c r="X454" i="5"/>
  <c r="X455" i="5"/>
  <c r="X456" i="5"/>
  <c r="X457" i="5"/>
  <c r="X458" i="5"/>
  <c r="X460" i="5"/>
  <c r="X462" i="5"/>
  <c r="X463" i="5"/>
  <c r="X464" i="5"/>
  <c r="X465" i="5"/>
  <c r="X466" i="5"/>
  <c r="X468" i="5"/>
  <c r="X470" i="5"/>
  <c r="X471" i="5"/>
  <c r="X472" i="5"/>
  <c r="X473" i="5"/>
  <c r="X474" i="5"/>
  <c r="X476" i="5"/>
  <c r="X478" i="5"/>
  <c r="X479" i="5"/>
  <c r="X480" i="5"/>
  <c r="X481" i="5"/>
  <c r="X482" i="5"/>
  <c r="X484" i="5"/>
  <c r="X486" i="5"/>
  <c r="X487" i="5"/>
  <c r="X488" i="5"/>
  <c r="X489" i="5"/>
  <c r="X490" i="5"/>
  <c r="X491" i="5"/>
  <c r="X492" i="5"/>
  <c r="X494" i="5"/>
  <c r="X495" i="5"/>
  <c r="X496" i="5"/>
  <c r="X497" i="5"/>
  <c r="X498" i="5"/>
  <c r="X500" i="5"/>
  <c r="X502" i="5"/>
  <c r="X503" i="5"/>
  <c r="X504" i="5"/>
  <c r="X505" i="5"/>
  <c r="X506" i="5"/>
  <c r="X508" i="5"/>
  <c r="X510" i="5"/>
  <c r="X511" i="5"/>
  <c r="X512" i="5"/>
  <c r="X513" i="5"/>
  <c r="X514" i="5"/>
  <c r="X516" i="5"/>
  <c r="X517" i="5"/>
  <c r="X518" i="5"/>
  <c r="X519" i="5"/>
  <c r="X520" i="5"/>
  <c r="X521" i="5"/>
  <c r="X522" i="5"/>
  <c r="X523" i="5"/>
  <c r="X524" i="5"/>
  <c r="X526" i="5"/>
  <c r="X527" i="5"/>
  <c r="X528" i="5"/>
  <c r="X529" i="5"/>
  <c r="X530" i="5"/>
  <c r="X532" i="5"/>
  <c r="X533" i="5"/>
  <c r="X534" i="5"/>
  <c r="X535" i="5"/>
  <c r="X536" i="5"/>
  <c r="X537" i="5"/>
  <c r="X538" i="5"/>
  <c r="X539" i="5"/>
  <c r="X540" i="5"/>
  <c r="X542" i="5"/>
  <c r="X543" i="5"/>
  <c r="X544" i="5"/>
  <c r="X545" i="5"/>
  <c r="X546" i="5"/>
  <c r="X548" i="5"/>
  <c r="X550" i="5"/>
  <c r="X551" i="5"/>
  <c r="X552" i="5"/>
  <c r="X553" i="5"/>
  <c r="X554" i="5"/>
  <c r="X556" i="5"/>
  <c r="X558" i="5"/>
  <c r="X559" i="5"/>
  <c r="X560" i="5"/>
  <c r="X561" i="5"/>
  <c r="X562" i="5"/>
  <c r="X564" i="5"/>
  <c r="X566" i="5"/>
  <c r="X567" i="5"/>
  <c r="X568" i="5"/>
  <c r="X569" i="5"/>
  <c r="X570" i="5"/>
  <c r="X571" i="5"/>
  <c r="X572" i="5"/>
  <c r="X574" i="5"/>
  <c r="X575" i="5"/>
  <c r="X576" i="5"/>
  <c r="X577" i="5"/>
  <c r="X578" i="5"/>
  <c r="X580" i="5"/>
  <c r="X582" i="5"/>
  <c r="X583" i="5"/>
  <c r="X584" i="5"/>
  <c r="X585" i="5"/>
  <c r="X586" i="5"/>
  <c r="X588" i="5"/>
  <c r="X590" i="5"/>
  <c r="X591" i="5"/>
  <c r="X592" i="5"/>
  <c r="X593" i="5"/>
  <c r="X594" i="5"/>
  <c r="X596" i="5"/>
  <c r="X598" i="5"/>
  <c r="X599" i="5"/>
  <c r="X600" i="5"/>
  <c r="X601" i="5"/>
  <c r="X602" i="5"/>
  <c r="X604" i="5"/>
  <c r="X605" i="5"/>
  <c r="X606" i="5"/>
  <c r="X607" i="5"/>
  <c r="X608" i="5"/>
  <c r="X609" i="5"/>
  <c r="X610" i="5"/>
  <c r="X612" i="5"/>
  <c r="X614" i="5"/>
  <c r="X615" i="5"/>
  <c r="X616" i="5"/>
  <c r="X617" i="5"/>
  <c r="X618" i="5"/>
  <c r="X620" i="5"/>
  <c r="X622" i="5"/>
  <c r="X623" i="5"/>
  <c r="X624" i="5"/>
  <c r="X625" i="5"/>
  <c r="X626" i="5"/>
  <c r="X628" i="5"/>
  <c r="X630" i="5"/>
  <c r="X631" i="5"/>
  <c r="X632" i="5"/>
  <c r="X633" i="5"/>
  <c r="X634" i="5"/>
  <c r="X636" i="5"/>
  <c r="X638" i="5"/>
  <c r="X639" i="5"/>
  <c r="X640" i="5"/>
  <c r="X641" i="5"/>
  <c r="X642" i="5"/>
  <c r="X644" i="5"/>
  <c r="X646" i="5"/>
  <c r="X647" i="5"/>
  <c r="X648" i="5"/>
  <c r="X649" i="5"/>
  <c r="X650" i="5"/>
  <c r="X652" i="5"/>
  <c r="X654" i="5"/>
  <c r="X655" i="5"/>
  <c r="X656" i="5"/>
  <c r="X657" i="5"/>
  <c r="X658" i="5"/>
  <c r="X660" i="5"/>
  <c r="X662" i="5"/>
  <c r="X663" i="5"/>
  <c r="X664" i="5"/>
  <c r="X665" i="5"/>
  <c r="X666" i="5"/>
  <c r="X667" i="5"/>
  <c r="X668" i="5"/>
  <c r="X670" i="5"/>
  <c r="X671" i="5"/>
  <c r="X672" i="5"/>
  <c r="X673" i="5"/>
  <c r="X674" i="5"/>
  <c r="X676" i="5"/>
  <c r="X677" i="5"/>
  <c r="X678" i="5"/>
  <c r="X679" i="5"/>
  <c r="X680" i="5"/>
  <c r="X681" i="5"/>
  <c r="X682" i="5"/>
  <c r="X683" i="5"/>
  <c r="X684" i="5"/>
  <c r="X686" i="5"/>
  <c r="X687" i="5"/>
  <c r="X688" i="5"/>
  <c r="X689" i="5"/>
  <c r="X690" i="5"/>
  <c r="X692" i="5"/>
  <c r="X693" i="5"/>
  <c r="X694" i="5"/>
  <c r="X695" i="5"/>
  <c r="X696" i="5"/>
  <c r="X697" i="5"/>
  <c r="X698" i="5"/>
  <c r="X700" i="5"/>
  <c r="X702" i="5"/>
  <c r="X703" i="5"/>
  <c r="X704" i="5"/>
  <c r="X705" i="5"/>
  <c r="X706" i="5"/>
  <c r="X708" i="5"/>
  <c r="X710" i="5"/>
  <c r="X711" i="5"/>
  <c r="X712" i="5"/>
  <c r="X713" i="5"/>
  <c r="X714" i="5"/>
  <c r="X716" i="5"/>
  <c r="X718" i="5"/>
  <c r="X719" i="5"/>
  <c r="X720" i="5"/>
  <c r="X721" i="5"/>
  <c r="X722" i="5"/>
  <c r="X724" i="5"/>
  <c r="X726" i="5"/>
  <c r="X727" i="5"/>
  <c r="X728" i="5"/>
  <c r="X729" i="5"/>
  <c r="X730" i="5"/>
  <c r="X732" i="5"/>
  <c r="X734" i="5"/>
  <c r="X735" i="5"/>
  <c r="X736" i="5"/>
  <c r="X737" i="5"/>
  <c r="X738" i="5"/>
  <c r="X740" i="5"/>
  <c r="X742" i="5"/>
  <c r="X743" i="5"/>
  <c r="X744" i="5"/>
  <c r="X745" i="5"/>
  <c r="X746" i="5"/>
  <c r="X747" i="5"/>
  <c r="X748" i="5"/>
  <c r="X750" i="5"/>
  <c r="X751" i="5"/>
  <c r="X752" i="5"/>
  <c r="X753" i="5"/>
  <c r="X754" i="5"/>
  <c r="X756" i="5"/>
  <c r="X758" i="5"/>
  <c r="X759" i="5"/>
  <c r="X760" i="5"/>
  <c r="X761" i="5"/>
  <c r="X762" i="5"/>
  <c r="X764" i="5"/>
  <c r="X765" i="5"/>
  <c r="X766" i="5"/>
  <c r="X767" i="5"/>
  <c r="X768" i="5"/>
  <c r="X769" i="5"/>
  <c r="X770" i="5"/>
  <c r="X772" i="5"/>
  <c r="X774" i="5"/>
  <c r="X775" i="5"/>
  <c r="X776" i="5"/>
  <c r="X777" i="5"/>
  <c r="X778" i="5"/>
  <c r="X780" i="5"/>
  <c r="X782" i="5"/>
  <c r="X783" i="5"/>
  <c r="X784" i="5"/>
  <c r="X785" i="5"/>
  <c r="X786" i="5"/>
  <c r="X788" i="5"/>
  <c r="X790" i="5"/>
  <c r="X791" i="5"/>
  <c r="X792" i="5"/>
  <c r="X793" i="5"/>
  <c r="X794" i="5"/>
  <c r="X795" i="5"/>
  <c r="X796" i="5"/>
  <c r="X798" i="5"/>
  <c r="X799" i="5"/>
  <c r="X800" i="5"/>
  <c r="X801" i="5"/>
  <c r="X802" i="5"/>
  <c r="X804" i="5"/>
  <c r="X806" i="5"/>
  <c r="X807" i="5"/>
  <c r="X808" i="5"/>
  <c r="X809" i="5"/>
  <c r="X810" i="5"/>
  <c r="X812" i="5"/>
  <c r="X814" i="5"/>
  <c r="X815" i="5"/>
  <c r="X816" i="5"/>
  <c r="X817" i="5"/>
  <c r="X818" i="5"/>
  <c r="X820" i="5"/>
  <c r="X822" i="5"/>
  <c r="X823" i="5"/>
  <c r="X824" i="5"/>
  <c r="X825" i="5"/>
  <c r="X826" i="5"/>
  <c r="X828" i="5"/>
  <c r="X830" i="5"/>
  <c r="X831" i="5"/>
  <c r="X832" i="5"/>
  <c r="X833" i="5"/>
  <c r="X834" i="5"/>
  <c r="X836" i="5"/>
  <c r="X837" i="5"/>
  <c r="X838" i="5"/>
  <c r="X839" i="5"/>
  <c r="X840" i="5"/>
  <c r="X841" i="5"/>
  <c r="X842" i="5"/>
  <c r="X844" i="5"/>
  <c r="X846" i="5"/>
  <c r="X847" i="5"/>
  <c r="X848" i="5"/>
  <c r="X849" i="5"/>
  <c r="X850" i="5"/>
  <c r="X852" i="5"/>
  <c r="X854" i="5"/>
  <c r="X855" i="5"/>
  <c r="X856" i="5"/>
  <c r="X857" i="5"/>
  <c r="X858" i="5"/>
  <c r="X860" i="5"/>
  <c r="X862" i="5"/>
  <c r="X863" i="5"/>
  <c r="X864" i="5"/>
  <c r="X865" i="5"/>
  <c r="X866" i="5"/>
  <c r="X868" i="5"/>
  <c r="X870" i="5"/>
  <c r="X871" i="5"/>
  <c r="X872" i="5"/>
  <c r="X873" i="5"/>
  <c r="X874" i="5"/>
  <c r="X876" i="5"/>
  <c r="X878" i="5"/>
  <c r="X879" i="5"/>
  <c r="X880" i="5"/>
  <c r="X881" i="5"/>
  <c r="X882" i="5"/>
  <c r="X884" i="5"/>
  <c r="X886" i="5"/>
  <c r="X887" i="5"/>
  <c r="X888" i="5"/>
  <c r="X889" i="5"/>
  <c r="X890" i="5"/>
  <c r="X892" i="5"/>
  <c r="X893" i="5"/>
  <c r="X894" i="5"/>
  <c r="X895" i="5"/>
  <c r="X896" i="5"/>
  <c r="X897" i="5"/>
  <c r="X898" i="5"/>
  <c r="X900" i="5"/>
  <c r="X902" i="5"/>
  <c r="X903" i="5"/>
  <c r="X904" i="5"/>
  <c r="X905" i="5"/>
  <c r="X906" i="5"/>
  <c r="X908" i="5"/>
  <c r="X910" i="5"/>
  <c r="X911" i="5"/>
  <c r="X912" i="5"/>
  <c r="X913" i="5"/>
  <c r="X914" i="5"/>
  <c r="X916" i="5"/>
  <c r="X918" i="5"/>
  <c r="X919" i="5"/>
  <c r="X920" i="5"/>
  <c r="X921" i="5"/>
  <c r="X922" i="5"/>
  <c r="X923" i="5"/>
  <c r="X924" i="5"/>
  <c r="X926" i="5"/>
  <c r="X927" i="5"/>
  <c r="X928" i="5"/>
  <c r="X929" i="5"/>
  <c r="X930" i="5"/>
  <c r="X932" i="5"/>
  <c r="X934" i="5"/>
  <c r="X935" i="5"/>
  <c r="X936" i="5"/>
  <c r="X937" i="5"/>
  <c r="X938" i="5"/>
  <c r="X939" i="5"/>
  <c r="X940" i="5"/>
  <c r="X942" i="5"/>
  <c r="X943" i="5"/>
  <c r="X944" i="5"/>
  <c r="X945" i="5"/>
  <c r="X946" i="5"/>
  <c r="X948" i="5"/>
  <c r="X950" i="5"/>
  <c r="X951" i="5"/>
  <c r="X952" i="5"/>
  <c r="X953" i="5"/>
  <c r="X954" i="5"/>
  <c r="X956" i="5"/>
  <c r="X958" i="5"/>
  <c r="X959" i="5"/>
  <c r="X960" i="5"/>
  <c r="X961" i="5"/>
  <c r="X962" i="5"/>
  <c r="X964" i="5"/>
  <c r="X966" i="5"/>
  <c r="X967" i="5"/>
  <c r="X968" i="5"/>
  <c r="X969" i="5"/>
  <c r="X970" i="5"/>
  <c r="X972" i="5"/>
  <c r="X974" i="5"/>
  <c r="X975" i="5"/>
  <c r="X976" i="5"/>
  <c r="X977" i="5"/>
  <c r="X978" i="5"/>
  <c r="X980" i="5"/>
  <c r="X981" i="5"/>
  <c r="X982" i="5"/>
  <c r="X983" i="5"/>
  <c r="X984" i="5"/>
  <c r="X985" i="5"/>
  <c r="X986" i="5"/>
  <c r="X988" i="5"/>
  <c r="X990" i="5"/>
  <c r="X991" i="5"/>
  <c r="X992" i="5"/>
  <c r="X993" i="5"/>
  <c r="X994" i="5"/>
  <c r="X996" i="5"/>
  <c r="X998" i="5"/>
  <c r="X999" i="5"/>
  <c r="X1000" i="5"/>
  <c r="X1001" i="5"/>
  <c r="X1002" i="5"/>
  <c r="X1003" i="5"/>
  <c r="X1004" i="5"/>
  <c r="X1006" i="5"/>
  <c r="X1007" i="5"/>
  <c r="X1008" i="5"/>
  <c r="X1009" i="5"/>
  <c r="X1010" i="5"/>
  <c r="X1012" i="5"/>
  <c r="X1014" i="5"/>
  <c r="X1015" i="5"/>
  <c r="X1016" i="5"/>
  <c r="X1017" i="5"/>
  <c r="X1018" i="5"/>
  <c r="X1020" i="5"/>
  <c r="X1022" i="5"/>
  <c r="X1023" i="5"/>
  <c r="X1024" i="5"/>
  <c r="X1025" i="5"/>
  <c r="X1026" i="5"/>
  <c r="X1028" i="5"/>
  <c r="X1030" i="5"/>
  <c r="X1031" i="5"/>
  <c r="X1032" i="5"/>
  <c r="X1033" i="5"/>
  <c r="X1034" i="5"/>
  <c r="X1036" i="5"/>
  <c r="X1038" i="5"/>
  <c r="X1039" i="5"/>
  <c r="X1040" i="5"/>
  <c r="X1041" i="5"/>
  <c r="X1042" i="5"/>
  <c r="X1044" i="5"/>
  <c r="X1046" i="5"/>
  <c r="X1047" i="5"/>
  <c r="X1048" i="5"/>
  <c r="X1049" i="5"/>
  <c r="X1050" i="5"/>
  <c r="X1051" i="5"/>
  <c r="X1052" i="5"/>
  <c r="X1053" i="5"/>
  <c r="X1054" i="5"/>
  <c r="X1055" i="5"/>
  <c r="X1056" i="5"/>
  <c r="X1057" i="5"/>
  <c r="X1058" i="5"/>
  <c r="X1060" i="5"/>
  <c r="X1062" i="5"/>
  <c r="X1063" i="5"/>
  <c r="X1064" i="5"/>
  <c r="X1065" i="5"/>
  <c r="X1066" i="5"/>
  <c r="X1068" i="5"/>
  <c r="X1070" i="5"/>
  <c r="X1071" i="5"/>
  <c r="X1072" i="5"/>
  <c r="X1073" i="5"/>
  <c r="X1074" i="5"/>
  <c r="X1076" i="5"/>
  <c r="X1078" i="5"/>
  <c r="X1079" i="5"/>
  <c r="X1080" i="5"/>
  <c r="X1081" i="5"/>
  <c r="X1082" i="5"/>
  <c r="X1084" i="5"/>
  <c r="X1086" i="5"/>
  <c r="X1087" i="5"/>
  <c r="X1088" i="5"/>
  <c r="X1089" i="5"/>
  <c r="X1090" i="5"/>
  <c r="X1092" i="5"/>
  <c r="X1094" i="5"/>
  <c r="X1095" i="5"/>
  <c r="X1096" i="5"/>
  <c r="X1097" i="5"/>
  <c r="X1098" i="5"/>
  <c r="X1100" i="5"/>
  <c r="X1102" i="5"/>
  <c r="X1103" i="5"/>
  <c r="X1104" i="5"/>
  <c r="X1105" i="5"/>
  <c r="X1106" i="5"/>
  <c r="X1108" i="5"/>
  <c r="X1110" i="5"/>
  <c r="X1111" i="5"/>
  <c r="X1112" i="5"/>
  <c r="X1113" i="5"/>
  <c r="X1114" i="5"/>
  <c r="X1116" i="5"/>
  <c r="X1118" i="5"/>
  <c r="X1119" i="5"/>
  <c r="X1120" i="5"/>
  <c r="X1121" i="5"/>
  <c r="X1122" i="5"/>
  <c r="X1124" i="5"/>
  <c r="X1125" i="5"/>
  <c r="X1126" i="5"/>
  <c r="X1127" i="5"/>
  <c r="X1128" i="5"/>
  <c r="X1129" i="5"/>
  <c r="X1130" i="5"/>
  <c r="X1132" i="5"/>
  <c r="X1134" i="5"/>
  <c r="X1135" i="5"/>
  <c r="X1136" i="5"/>
  <c r="X1137" i="5"/>
  <c r="X1138" i="5"/>
  <c r="X1140" i="5"/>
  <c r="X1142" i="5"/>
  <c r="X1143" i="5"/>
  <c r="X1144" i="5"/>
  <c r="X1145" i="5"/>
  <c r="X1146" i="5"/>
  <c r="X1148" i="5"/>
  <c r="X1150" i="5"/>
  <c r="X1151" i="5"/>
  <c r="X1152" i="5"/>
  <c r="X1153" i="5"/>
  <c r="X1154" i="5"/>
  <c r="X1156" i="5"/>
  <c r="X1158" i="5"/>
  <c r="X1159" i="5"/>
  <c r="X1160" i="5"/>
  <c r="X1161" i="5"/>
  <c r="X1162" i="5"/>
  <c r="X1164" i="5"/>
  <c r="X1166" i="5"/>
  <c r="X1167" i="5"/>
  <c r="X1168" i="5"/>
  <c r="X1169" i="5"/>
  <c r="X1170" i="5"/>
  <c r="X1172" i="5"/>
  <c r="X1174" i="5"/>
  <c r="X1175" i="5"/>
  <c r="X1176" i="5"/>
  <c r="X1177" i="5"/>
  <c r="X1178" i="5"/>
  <c r="X1179" i="5"/>
  <c r="X1180" i="5"/>
  <c r="X1182" i="5"/>
  <c r="X1183" i="5"/>
  <c r="X1184" i="5"/>
  <c r="X1185" i="5"/>
  <c r="X1186" i="5"/>
  <c r="X1188" i="5"/>
  <c r="X1190" i="5"/>
  <c r="X1191" i="5"/>
  <c r="X1192" i="5"/>
  <c r="X1193" i="5"/>
  <c r="X1194" i="5"/>
  <c r="X1195" i="5"/>
  <c r="X1196" i="5"/>
  <c r="X1197" i="5"/>
  <c r="X1198" i="5"/>
  <c r="X1199" i="5"/>
  <c r="X1200" i="5"/>
  <c r="X1201" i="5"/>
  <c r="X1202" i="5"/>
  <c r="X1204" i="5"/>
  <c r="X1206" i="5"/>
  <c r="X1207" i="5"/>
  <c r="X1208" i="5"/>
  <c r="X1209" i="5"/>
  <c r="X1210" i="5"/>
  <c r="X1212" i="5"/>
  <c r="X1214" i="5"/>
  <c r="X1215" i="5"/>
  <c r="X1216" i="5"/>
  <c r="X1217" i="5"/>
  <c r="X1218" i="5"/>
  <c r="X1220" i="5"/>
  <c r="X1222" i="5"/>
  <c r="X1223" i="5"/>
  <c r="X1224" i="5"/>
  <c r="X1225" i="5"/>
  <c r="X1226" i="5"/>
  <c r="X1228" i="5"/>
  <c r="X1230" i="5"/>
  <c r="X1231" i="5"/>
  <c r="X1232" i="5"/>
  <c r="X1233" i="5"/>
  <c r="X1234" i="5"/>
  <c r="X1236" i="5"/>
  <c r="X1238" i="5"/>
  <c r="X1239" i="5"/>
  <c r="X1240" i="5"/>
  <c r="X1241" i="5"/>
  <c r="X1242" i="5"/>
  <c r="X1244" i="5"/>
  <c r="X1246" i="5"/>
  <c r="X1247" i="5"/>
  <c r="X1248" i="5"/>
  <c r="X1249" i="5"/>
  <c r="X1250" i="5"/>
  <c r="X1252" i="5"/>
  <c r="X1254" i="5"/>
  <c r="X1255" i="5"/>
  <c r="X1256" i="5"/>
  <c r="X1257" i="5"/>
  <c r="X1258" i="5"/>
  <c r="X1259" i="5"/>
  <c r="X1260" i="5"/>
  <c r="X1262" i="5"/>
  <c r="X1263" i="5"/>
  <c r="X1264" i="5"/>
  <c r="X1265" i="5"/>
  <c r="X1266" i="5"/>
  <c r="X1268" i="5"/>
  <c r="X1269" i="5"/>
  <c r="X1270" i="5"/>
  <c r="X1271" i="5"/>
  <c r="X1272" i="5"/>
  <c r="X1273" i="5"/>
  <c r="X1274" i="5"/>
  <c r="X1276" i="5"/>
  <c r="X1278" i="5"/>
  <c r="X1279" i="5"/>
  <c r="X1280" i="5"/>
  <c r="X1281" i="5"/>
  <c r="X1282" i="5"/>
  <c r="X1284" i="5"/>
  <c r="X1286" i="5"/>
  <c r="X1287" i="5"/>
  <c r="X1288" i="5"/>
  <c r="X1289" i="5"/>
  <c r="X1290" i="5"/>
  <c r="X1292" i="5"/>
  <c r="X1294" i="5"/>
  <c r="X1295" i="5"/>
  <c r="X1296" i="5"/>
  <c r="X1297" i="5"/>
  <c r="X1298" i="5"/>
  <c r="X1300" i="5"/>
  <c r="X1302" i="5"/>
  <c r="X1303" i="5"/>
  <c r="X1304" i="5"/>
  <c r="X1305" i="5"/>
  <c r="X1306" i="5"/>
  <c r="X1308" i="5"/>
  <c r="X1310" i="5"/>
  <c r="X1311" i="5"/>
  <c r="X1312" i="5"/>
  <c r="X1313" i="5"/>
  <c r="X1314" i="5"/>
  <c r="X1316" i="5"/>
  <c r="X1318" i="5"/>
  <c r="X1319" i="5"/>
  <c r="X1320" i="5"/>
  <c r="X1321" i="5"/>
  <c r="X1322" i="5"/>
  <c r="X1324" i="5"/>
  <c r="X1326" i="5"/>
  <c r="X1327" i="5"/>
  <c r="X1328" i="5"/>
  <c r="X1329" i="5"/>
  <c r="X1330" i="5"/>
  <c r="X1332" i="5"/>
  <c r="X1334" i="5"/>
  <c r="X1335" i="5"/>
  <c r="X1336" i="5"/>
  <c r="X1337" i="5"/>
  <c r="X1338" i="5"/>
  <c r="X1340" i="5"/>
  <c r="X1341" i="5"/>
  <c r="X1342" i="5"/>
  <c r="X1343" i="5"/>
  <c r="X1344" i="5"/>
  <c r="X1345" i="5"/>
  <c r="X1346" i="5"/>
  <c r="X1348" i="5"/>
  <c r="X1350" i="5"/>
  <c r="X1351" i="5"/>
  <c r="X1352" i="5"/>
  <c r="X1353" i="5"/>
  <c r="X1354" i="5"/>
  <c r="X1356" i="5"/>
  <c r="X1358" i="5"/>
  <c r="X1359" i="5"/>
  <c r="X1360" i="5"/>
  <c r="X1361" i="5"/>
  <c r="X1362" i="5"/>
  <c r="X1364" i="5"/>
  <c r="X1366" i="5"/>
  <c r="X1367" i="5"/>
  <c r="X1368" i="5"/>
  <c r="X1369" i="5"/>
  <c r="X1370" i="5"/>
  <c r="X1372" i="5"/>
  <c r="X1374" i="5"/>
  <c r="X1375" i="5"/>
  <c r="X1376" i="5"/>
  <c r="X1377" i="5"/>
  <c r="X1378" i="5"/>
  <c r="X1380" i="5"/>
  <c r="X1382" i="5"/>
  <c r="X1383" i="5"/>
  <c r="X1384" i="5"/>
  <c r="X1385" i="5"/>
  <c r="X1386" i="5"/>
  <c r="X1388" i="5"/>
  <c r="X1390" i="5"/>
  <c r="X1391" i="5"/>
  <c r="X1392" i="5"/>
  <c r="X1393" i="5"/>
  <c r="X1394" i="5"/>
  <c r="X1396" i="5"/>
  <c r="X1397" i="5"/>
  <c r="X1398" i="5"/>
  <c r="X1399" i="5"/>
  <c r="X1400" i="5"/>
  <c r="X1401" i="5"/>
  <c r="X1402" i="5"/>
  <c r="X1404" i="5"/>
  <c r="X1406" i="5"/>
  <c r="X1407" i="5"/>
  <c r="X1408" i="5"/>
  <c r="X1409" i="5"/>
  <c r="X1410" i="5"/>
  <c r="X1412" i="5"/>
  <c r="X1414" i="5"/>
  <c r="X1415" i="5"/>
  <c r="X1416" i="5"/>
  <c r="X1417" i="5"/>
  <c r="X1418" i="5"/>
  <c r="X1420" i="5"/>
  <c r="X1422" i="5"/>
  <c r="X1423" i="5"/>
  <c r="X1424" i="5"/>
  <c r="X1425" i="5"/>
  <c r="X1426" i="5"/>
  <c r="X1428" i="5"/>
  <c r="X1430" i="5"/>
  <c r="X1431" i="5"/>
  <c r="X1432" i="5"/>
  <c r="X1433" i="5"/>
  <c r="X1434" i="5"/>
  <c r="X1436" i="5"/>
  <c r="X1438" i="5"/>
  <c r="X1439" i="5"/>
  <c r="X1440" i="5"/>
  <c r="X1441" i="5"/>
  <c r="X1442" i="5"/>
  <c r="X1444" i="5"/>
  <c r="X1446" i="5"/>
  <c r="X1447" i="5"/>
  <c r="X1448" i="5"/>
  <c r="X1449" i="5"/>
  <c r="X1450" i="5"/>
  <c r="X1452" i="5"/>
  <c r="X1454" i="5"/>
  <c r="X1455" i="5"/>
  <c r="X1456" i="5"/>
  <c r="X1457" i="5"/>
  <c r="X1458" i="5"/>
  <c r="X1460" i="5"/>
  <c r="X1462" i="5"/>
  <c r="X1463" i="5"/>
  <c r="X1464" i="5"/>
  <c r="X1465" i="5"/>
  <c r="X1466" i="5"/>
  <c r="X1468" i="5"/>
  <c r="X1469" i="5"/>
  <c r="X1470" i="5"/>
  <c r="X1471" i="5"/>
  <c r="X1472" i="5"/>
  <c r="X1473" i="5"/>
  <c r="X1474" i="5"/>
  <c r="X1476" i="5"/>
  <c r="X1478" i="5"/>
  <c r="X1479" i="5"/>
  <c r="X1480" i="5"/>
  <c r="X1481" i="5"/>
  <c r="X1482" i="5"/>
  <c r="X1484" i="5"/>
  <c r="X1486" i="5"/>
  <c r="X1487" i="5"/>
  <c r="X1488" i="5"/>
  <c r="X1489" i="5"/>
  <c r="X1490" i="5"/>
  <c r="X1492" i="5"/>
  <c r="X1494" i="5"/>
  <c r="X1495" i="5"/>
  <c r="X1496" i="5"/>
  <c r="X1497" i="5"/>
  <c r="X1498" i="5"/>
  <c r="X1500" i="5"/>
  <c r="X1502" i="5"/>
  <c r="X1503" i="5"/>
  <c r="X1504" i="5"/>
  <c r="X1505" i="5"/>
  <c r="X1506" i="5"/>
  <c r="X1508" i="5"/>
  <c r="X1510" i="5"/>
  <c r="X1511" i="5"/>
  <c r="X1512" i="5"/>
  <c r="X1513" i="5"/>
  <c r="X1514" i="5"/>
  <c r="X1516" i="5"/>
  <c r="X1518" i="5"/>
  <c r="X1519" i="5"/>
  <c r="X1520" i="5"/>
  <c r="X1521" i="5"/>
  <c r="X1522" i="5"/>
  <c r="X1524" i="5"/>
  <c r="X1525" i="5"/>
  <c r="X1526" i="5"/>
  <c r="X1527" i="5"/>
  <c r="X1528" i="5"/>
  <c r="X1529" i="5"/>
  <c r="X1530" i="5"/>
  <c r="X1532" i="5"/>
  <c r="X1534" i="5"/>
  <c r="X1535" i="5"/>
  <c r="X1536" i="5"/>
  <c r="X1537" i="5"/>
  <c r="X1538" i="5"/>
  <c r="X1540" i="5"/>
  <c r="X1542" i="5"/>
  <c r="X1543" i="5"/>
  <c r="X1544" i="5"/>
  <c r="X1545" i="5"/>
  <c r="X1546" i="5"/>
  <c r="X1548" i="5"/>
  <c r="X1550" i="5"/>
  <c r="X1551" i="5"/>
  <c r="X1552" i="5"/>
  <c r="X1553" i="5"/>
  <c r="X1554" i="5"/>
  <c r="X1556" i="5"/>
  <c r="X1558" i="5"/>
  <c r="X1559" i="5"/>
  <c r="X1560" i="5"/>
  <c r="X1561" i="5"/>
  <c r="X1562" i="5"/>
  <c r="X1564" i="5"/>
  <c r="X1566" i="5"/>
  <c r="X1567" i="5"/>
  <c r="X1568" i="5"/>
  <c r="X1569" i="5"/>
  <c r="X1570" i="5"/>
  <c r="X1572" i="5"/>
  <c r="X1574" i="5"/>
  <c r="X1575" i="5"/>
  <c r="X1576" i="5"/>
  <c r="X1577" i="5"/>
  <c r="X1578" i="5"/>
  <c r="X1580" i="5"/>
  <c r="X1582" i="5"/>
  <c r="X1583" i="5"/>
  <c r="X1584" i="5"/>
  <c r="X1585" i="5"/>
  <c r="X1586" i="5"/>
  <c r="X1588" i="5"/>
  <c r="X1590" i="5"/>
  <c r="X1591" i="5"/>
  <c r="X1592" i="5"/>
  <c r="X1593" i="5"/>
  <c r="X1594" i="5"/>
  <c r="X1596" i="5"/>
  <c r="X1597" i="5"/>
  <c r="X1598" i="5"/>
  <c r="X1599" i="5"/>
  <c r="X1600" i="5"/>
  <c r="X1601" i="5"/>
  <c r="X1602" i="5"/>
  <c r="X1604" i="5"/>
  <c r="X1606" i="5"/>
  <c r="X1607" i="5"/>
  <c r="X1608" i="5"/>
  <c r="X1609" i="5"/>
  <c r="X1610" i="5"/>
  <c r="X1612" i="5"/>
  <c r="X1614" i="5"/>
  <c r="X1615" i="5"/>
  <c r="X1616" i="5"/>
  <c r="X1617" i="5"/>
  <c r="X1618" i="5"/>
  <c r="X1620" i="5"/>
  <c r="X1622" i="5"/>
  <c r="X1623" i="5"/>
  <c r="X1624" i="5"/>
  <c r="X1625" i="5"/>
  <c r="X1626" i="5"/>
  <c r="X1628" i="5"/>
  <c r="X1630" i="5"/>
  <c r="X1631" i="5"/>
  <c r="X1632" i="5"/>
  <c r="X1633" i="5"/>
  <c r="X1634" i="5"/>
  <c r="X1636" i="5"/>
  <c r="X1638" i="5"/>
  <c r="X1639" i="5"/>
  <c r="X1640" i="5"/>
  <c r="X1641" i="5"/>
  <c r="X1642" i="5"/>
  <c r="X1644" i="5"/>
  <c r="X1646" i="5"/>
  <c r="X1647" i="5"/>
  <c r="X1648" i="5"/>
  <c r="X1649" i="5"/>
  <c r="X1650" i="5"/>
  <c r="X1652" i="5"/>
  <c r="X1653" i="5"/>
  <c r="X1654" i="5"/>
  <c r="X1655" i="5"/>
  <c r="X1656" i="5"/>
  <c r="X1657" i="5"/>
  <c r="X1658" i="5"/>
  <c r="X1660" i="5"/>
  <c r="X1662" i="5"/>
  <c r="X1663" i="5"/>
  <c r="X1664" i="5"/>
  <c r="X1665" i="5"/>
  <c r="X1666" i="5"/>
  <c r="X1668" i="5"/>
  <c r="X1670" i="5"/>
  <c r="X1671" i="5"/>
  <c r="X1672" i="5"/>
  <c r="X1673" i="5"/>
  <c r="X1674" i="5"/>
  <c r="X1676" i="5"/>
  <c r="X1678" i="5"/>
  <c r="X1679" i="5"/>
  <c r="X1680" i="5"/>
  <c r="X1681" i="5"/>
  <c r="X1682" i="5"/>
  <c r="X1684" i="5"/>
  <c r="X1686" i="5"/>
  <c r="X1687" i="5"/>
  <c r="X1688" i="5"/>
  <c r="X1689" i="5"/>
  <c r="X1690" i="5"/>
  <c r="X1692" i="5"/>
  <c r="X1694" i="5"/>
  <c r="X1695" i="5"/>
  <c r="X1696" i="5"/>
  <c r="X1697" i="5"/>
  <c r="X1698" i="5"/>
  <c r="X1700" i="5"/>
  <c r="X1702" i="5"/>
  <c r="X1703" i="5"/>
  <c r="X1704" i="5"/>
  <c r="X1705" i="5"/>
  <c r="X1706" i="5"/>
  <c r="X1708" i="5"/>
  <c r="X1710" i="5"/>
  <c r="X1711" i="5"/>
  <c r="X1712" i="5"/>
  <c r="X1713" i="5"/>
  <c r="X1714" i="5"/>
  <c r="X1716" i="5"/>
  <c r="X1718" i="5"/>
  <c r="X1719" i="5"/>
  <c r="X1720" i="5"/>
  <c r="X1721" i="5"/>
  <c r="X1722" i="5"/>
  <c r="X1724" i="5"/>
  <c r="X1725" i="5"/>
  <c r="X1726" i="5"/>
  <c r="X1727" i="5"/>
  <c r="X1728" i="5"/>
  <c r="X1729" i="5"/>
  <c r="X1730" i="5"/>
  <c r="X1732" i="5"/>
  <c r="X1734" i="5"/>
  <c r="X1735" i="5"/>
  <c r="X1736" i="5"/>
  <c r="X1737" i="5"/>
  <c r="X1738" i="5"/>
  <c r="X1740" i="5"/>
  <c r="X1742" i="5"/>
  <c r="X1743" i="5"/>
  <c r="X1744" i="5"/>
  <c r="X1745" i="5"/>
  <c r="X1746" i="5"/>
  <c r="X1748" i="5"/>
  <c r="X1750" i="5"/>
  <c r="X1751" i="5"/>
  <c r="X1752" i="5"/>
  <c r="X1753" i="5"/>
  <c r="X1754" i="5"/>
  <c r="X1756" i="5"/>
  <c r="X1758" i="5"/>
  <c r="X1759" i="5"/>
  <c r="X1760" i="5"/>
  <c r="X1761" i="5"/>
  <c r="X1762" i="5"/>
  <c r="X1764" i="5"/>
  <c r="X1766" i="5"/>
  <c r="X1767" i="5"/>
  <c r="X1768" i="5"/>
  <c r="X1769" i="5"/>
  <c r="X1770" i="5"/>
  <c r="X1772" i="5"/>
  <c r="X1774" i="5"/>
  <c r="X1775" i="5"/>
  <c r="X1776" i="5"/>
  <c r="X1777" i="5"/>
  <c r="X1778" i="5"/>
  <c r="X1780" i="5"/>
  <c r="X1781" i="5"/>
  <c r="X1782" i="5"/>
  <c r="X1783" i="5"/>
  <c r="X1784" i="5"/>
  <c r="X1785" i="5"/>
  <c r="X1786" i="5"/>
  <c r="X1788" i="5"/>
  <c r="X1790" i="5"/>
  <c r="X1791" i="5"/>
  <c r="X1792" i="5"/>
  <c r="X1793" i="5"/>
  <c r="X1794" i="5"/>
  <c r="X1796" i="5"/>
  <c r="X1798" i="5"/>
  <c r="X1799" i="5"/>
  <c r="X1800" i="5"/>
  <c r="X1801" i="5"/>
  <c r="X1802" i="5"/>
  <c r="X1804" i="5"/>
  <c r="X1806" i="5"/>
  <c r="X1807" i="5"/>
  <c r="X1808" i="5"/>
  <c r="X1809" i="5"/>
  <c r="X1810" i="5"/>
  <c r="X1812" i="5"/>
  <c r="X1814" i="5"/>
  <c r="X1815" i="5"/>
  <c r="X1816" i="5"/>
  <c r="X1817" i="5"/>
  <c r="X1818" i="5"/>
  <c r="X1820" i="5"/>
  <c r="X1822" i="5"/>
  <c r="X1823" i="5"/>
  <c r="X1824" i="5"/>
  <c r="X1825" i="5"/>
  <c r="X1826" i="5"/>
  <c r="X1828" i="5"/>
  <c r="X1830" i="5"/>
  <c r="X1831" i="5"/>
  <c r="X1832" i="5"/>
  <c r="X1833" i="5"/>
  <c r="X1834" i="5"/>
  <c r="X1836" i="5"/>
  <c r="X1838" i="5"/>
  <c r="X1839" i="5"/>
  <c r="X1840" i="5"/>
  <c r="X1841" i="5"/>
  <c r="X1842" i="5"/>
  <c r="X1844" i="5"/>
  <c r="X1846" i="5"/>
  <c r="X1847" i="5"/>
  <c r="X1848" i="5"/>
  <c r="X1849" i="5"/>
  <c r="X1850" i="5"/>
  <c r="X1852" i="5"/>
  <c r="X1853" i="5"/>
  <c r="X1854" i="5"/>
  <c r="X1855" i="5"/>
  <c r="X1856" i="5"/>
  <c r="X1857" i="5"/>
  <c r="X1858" i="5"/>
  <c r="X1860" i="5"/>
  <c r="X1862" i="5"/>
  <c r="X1863" i="5"/>
  <c r="X1864" i="5"/>
  <c r="X1865" i="5"/>
  <c r="X1866" i="5"/>
  <c r="X1868" i="5"/>
  <c r="X1870" i="5"/>
  <c r="X1871" i="5"/>
  <c r="X1872" i="5"/>
  <c r="X1873" i="5"/>
  <c r="X1874" i="5"/>
  <c r="X1876" i="5"/>
  <c r="X1878" i="5"/>
  <c r="X1879" i="5"/>
  <c r="X1880" i="5"/>
  <c r="X1881" i="5"/>
  <c r="X1882" i="5"/>
  <c r="X1884" i="5"/>
  <c r="X1886" i="5"/>
  <c r="X1887" i="5"/>
  <c r="X1888" i="5"/>
  <c r="X1889" i="5"/>
  <c r="X1890" i="5"/>
  <c r="X1892" i="5"/>
  <c r="X1894" i="5"/>
  <c r="X1895" i="5"/>
  <c r="X1896" i="5"/>
  <c r="X1897" i="5"/>
  <c r="X1898" i="5"/>
  <c r="X1900" i="5"/>
  <c r="X1902" i="5"/>
  <c r="X1903" i="5"/>
  <c r="X1904" i="5"/>
  <c r="X1905" i="5"/>
  <c r="X1906" i="5"/>
  <c r="X1908" i="5"/>
  <c r="X1909" i="5"/>
  <c r="X1910" i="5"/>
  <c r="X1911" i="5"/>
  <c r="X1912" i="5"/>
  <c r="X1913" i="5"/>
  <c r="X1914" i="5"/>
  <c r="X1916" i="5"/>
  <c r="X1918" i="5"/>
  <c r="X1919" i="5"/>
  <c r="X1920" i="5"/>
  <c r="X1921" i="5"/>
  <c r="X1922" i="5"/>
  <c r="X1924" i="5"/>
  <c r="X1926" i="5"/>
  <c r="X1927" i="5"/>
  <c r="X1928" i="5"/>
  <c r="X1929" i="5"/>
  <c r="X1930" i="5"/>
  <c r="X1932" i="5"/>
  <c r="X1934" i="5"/>
  <c r="X1935" i="5"/>
  <c r="X1936" i="5"/>
  <c r="X1937" i="5"/>
  <c r="X1938" i="5"/>
  <c r="X1940" i="5"/>
  <c r="X1942" i="5"/>
  <c r="X1943" i="5"/>
  <c r="X1944" i="5"/>
  <c r="X1945" i="5"/>
  <c r="X1946" i="5"/>
  <c r="X1948" i="5"/>
  <c r="X1950" i="5"/>
  <c r="X1951" i="5"/>
  <c r="X1952" i="5"/>
  <c r="X1953" i="5"/>
  <c r="X1954" i="5"/>
  <c r="X1956" i="5"/>
  <c r="X1958" i="5"/>
  <c r="X1959" i="5"/>
  <c r="X1960" i="5"/>
  <c r="X1961" i="5"/>
  <c r="X1962" i="5"/>
  <c r="X1964" i="5"/>
  <c r="X1966" i="5"/>
  <c r="X1967" i="5"/>
  <c r="X1968" i="5"/>
  <c r="X1969" i="5"/>
  <c r="X1970" i="5"/>
  <c r="X1972" i="5"/>
  <c r="X1974" i="5"/>
  <c r="X1975" i="5"/>
  <c r="X1976" i="5"/>
  <c r="X1977" i="5"/>
  <c r="X1978" i="5"/>
  <c r="X1980" i="5"/>
  <c r="X1981" i="5"/>
  <c r="X1982" i="5"/>
  <c r="X1983" i="5"/>
  <c r="X1984" i="5"/>
  <c r="X1985" i="5"/>
  <c r="X1986" i="5"/>
  <c r="X1988" i="5"/>
  <c r="X1990" i="5"/>
  <c r="X1991" i="5"/>
  <c r="X1992" i="5"/>
  <c r="X1993" i="5"/>
  <c r="X1994" i="5"/>
  <c r="X1996" i="5"/>
  <c r="X1998" i="5"/>
  <c r="X1999" i="5"/>
  <c r="X2000" i="5"/>
  <c r="X2001" i="5"/>
  <c r="X2002" i="5"/>
  <c r="X2004" i="5"/>
  <c r="X2006" i="5"/>
  <c r="X2007" i="5"/>
  <c r="X2008" i="5"/>
  <c r="X2009" i="5"/>
  <c r="X2010" i="5"/>
  <c r="X2012" i="5"/>
  <c r="X2014" i="5"/>
  <c r="X2015" i="5"/>
  <c r="X2016" i="5"/>
  <c r="X2017" i="5"/>
  <c r="X2018" i="5"/>
  <c r="X2020" i="5"/>
  <c r="X2022" i="5"/>
  <c r="X2023" i="5"/>
  <c r="X2024" i="5"/>
  <c r="X2025" i="5"/>
  <c r="X2026" i="5"/>
  <c r="X2028" i="5"/>
  <c r="X2030" i="5"/>
  <c r="X2031" i="5"/>
  <c r="X2032" i="5"/>
  <c r="X2033" i="5"/>
  <c r="X2034" i="5"/>
  <c r="X2036" i="5"/>
  <c r="X2037" i="5"/>
  <c r="X2038" i="5"/>
  <c r="X2039" i="5"/>
  <c r="X2040" i="5"/>
  <c r="X2041" i="5"/>
  <c r="X2042" i="5"/>
  <c r="X2044" i="5"/>
  <c r="X2046" i="5"/>
  <c r="X2047" i="5"/>
  <c r="X2048" i="5"/>
  <c r="X2049" i="5"/>
  <c r="X2050" i="5"/>
  <c r="X2052" i="5"/>
  <c r="X2054" i="5"/>
  <c r="X2055" i="5"/>
  <c r="X2056" i="5"/>
  <c r="X2057" i="5"/>
  <c r="X2058" i="5"/>
  <c r="X2060" i="5"/>
  <c r="X2062" i="5"/>
  <c r="X2063" i="5"/>
  <c r="X2064" i="5"/>
  <c r="X2065" i="5"/>
  <c r="X2066" i="5"/>
  <c r="X2068" i="5"/>
  <c r="X2070" i="5"/>
  <c r="X2071" i="5"/>
  <c r="X2072" i="5"/>
  <c r="X2073" i="5"/>
  <c r="X2074" i="5"/>
  <c r="X2076" i="5"/>
  <c r="X2078" i="5"/>
  <c r="X2079" i="5"/>
  <c r="X2080" i="5"/>
  <c r="X2081" i="5"/>
  <c r="X2082" i="5"/>
  <c r="X2084" i="5"/>
  <c r="X2086" i="5"/>
  <c r="X2087" i="5"/>
  <c r="X2088" i="5"/>
  <c r="X2089" i="5"/>
  <c r="X2090" i="5"/>
  <c r="X2092" i="5"/>
  <c r="X2094" i="5"/>
  <c r="X2095" i="5"/>
  <c r="X2096" i="5"/>
  <c r="X2097" i="5"/>
  <c r="X2098" i="5"/>
  <c r="X2100" i="5"/>
  <c r="X2102" i="5"/>
  <c r="X2103" i="5"/>
  <c r="X2104" i="5"/>
  <c r="X2105" i="5"/>
  <c r="X2106" i="5"/>
  <c r="X2108" i="5"/>
  <c r="X2109" i="5"/>
  <c r="X2110" i="5"/>
  <c r="X2111" i="5"/>
  <c r="X2112" i="5"/>
  <c r="X2113" i="5"/>
  <c r="X2114" i="5"/>
  <c r="X2116" i="5"/>
  <c r="X2118" i="5"/>
  <c r="X2119" i="5"/>
  <c r="X2120" i="5"/>
  <c r="X2121" i="5"/>
  <c r="X2122" i="5"/>
  <c r="X2124" i="5"/>
  <c r="X2126" i="5"/>
  <c r="X2127" i="5"/>
  <c r="X2128" i="5"/>
  <c r="X2129" i="5"/>
  <c r="X2130" i="5"/>
  <c r="X2132" i="5"/>
  <c r="X2134" i="5"/>
  <c r="X2135" i="5"/>
  <c r="X2136" i="5"/>
  <c r="X2137" i="5"/>
  <c r="X2138" i="5"/>
  <c r="X2140" i="5"/>
  <c r="X2142" i="5"/>
  <c r="X2143" i="5"/>
  <c r="X2144" i="5"/>
  <c r="X2145" i="5"/>
  <c r="X2146" i="5"/>
  <c r="X2148" i="5"/>
  <c r="X2150" i="5"/>
  <c r="X2151" i="5"/>
  <c r="X2152" i="5"/>
  <c r="X2153" i="5"/>
  <c r="X2154" i="5"/>
  <c r="X2156" i="5"/>
  <c r="X2158" i="5"/>
  <c r="X2159" i="5"/>
  <c r="X2160" i="5"/>
  <c r="X2161" i="5"/>
  <c r="X2162" i="5"/>
  <c r="X2164" i="5"/>
  <c r="X2165" i="5"/>
  <c r="X2166" i="5"/>
  <c r="X2167" i="5"/>
  <c r="X2168" i="5"/>
  <c r="X2169" i="5"/>
  <c r="X2170" i="5"/>
  <c r="X2172" i="5"/>
  <c r="X2174" i="5"/>
  <c r="X2175" i="5"/>
  <c r="X2176" i="5"/>
  <c r="X2177" i="5"/>
  <c r="X2178" i="5"/>
  <c r="X2180" i="5"/>
  <c r="X2182" i="5"/>
  <c r="X2183" i="5"/>
  <c r="X2184" i="5"/>
  <c r="X2185" i="5"/>
  <c r="X2186" i="5"/>
  <c r="X2188" i="5"/>
  <c r="X2190" i="5"/>
  <c r="X2191" i="5"/>
  <c r="X2192" i="5"/>
  <c r="X2193" i="5"/>
  <c r="X2194" i="5"/>
  <c r="X2196" i="5"/>
  <c r="X2198" i="5"/>
  <c r="X2199" i="5"/>
  <c r="X2200" i="5"/>
  <c r="X2201" i="5"/>
  <c r="X2202" i="5"/>
  <c r="X2204" i="5"/>
  <c r="X2206" i="5"/>
  <c r="X2207" i="5"/>
  <c r="X2208" i="5"/>
  <c r="X2209" i="5"/>
  <c r="X2210" i="5"/>
  <c r="X2212" i="5"/>
  <c r="X2214" i="5"/>
  <c r="X2215" i="5"/>
  <c r="X2216" i="5"/>
  <c r="X2217" i="5"/>
  <c r="X2218" i="5"/>
  <c r="X2220" i="5"/>
  <c r="X2222" i="5"/>
  <c r="X2223" i="5"/>
  <c r="X2224" i="5"/>
  <c r="X2225" i="5"/>
  <c r="X2226" i="5"/>
  <c r="X2228" i="5"/>
  <c r="X2230" i="5"/>
  <c r="X2231" i="5"/>
  <c r="X2232" i="5"/>
  <c r="X2233" i="5"/>
  <c r="X2234" i="5"/>
  <c r="X2236" i="5"/>
  <c r="X2237" i="5"/>
  <c r="X2238" i="5"/>
  <c r="X2239" i="5"/>
  <c r="X2240" i="5"/>
  <c r="X2241" i="5"/>
  <c r="X2242" i="5"/>
  <c r="X2244" i="5"/>
  <c r="X2246" i="5"/>
  <c r="X2247" i="5"/>
  <c r="X2248" i="5"/>
  <c r="X2249" i="5"/>
  <c r="X2250" i="5"/>
  <c r="X2252" i="5"/>
  <c r="X2254" i="5"/>
  <c r="X2255" i="5"/>
  <c r="X2256" i="5"/>
  <c r="X2257" i="5"/>
  <c r="X2258" i="5"/>
  <c r="X2260" i="5"/>
  <c r="X2262" i="5"/>
  <c r="X2263" i="5"/>
  <c r="X2264" i="5"/>
  <c r="X2265" i="5"/>
  <c r="X2266" i="5"/>
  <c r="X2268" i="5"/>
  <c r="X2270" i="5"/>
  <c r="X2271" i="5"/>
  <c r="X2272" i="5"/>
  <c r="X2273" i="5"/>
  <c r="X2274" i="5"/>
  <c r="X2276" i="5"/>
  <c r="X2278" i="5"/>
  <c r="X2279" i="5"/>
  <c r="X2280" i="5"/>
  <c r="X2281" i="5"/>
  <c r="X2282" i="5"/>
  <c r="X2284" i="5"/>
  <c r="X2286" i="5"/>
  <c r="X2287" i="5"/>
  <c r="X2288" i="5"/>
  <c r="X2289" i="5"/>
  <c r="X2290" i="5"/>
  <c r="X2292" i="5"/>
  <c r="X2293" i="5"/>
  <c r="X2294" i="5"/>
  <c r="X2295" i="5"/>
  <c r="X2296" i="5"/>
  <c r="X2297" i="5"/>
  <c r="X2298" i="5"/>
  <c r="X2300" i="5"/>
  <c r="X2302" i="5"/>
  <c r="X2303" i="5"/>
  <c r="X2304" i="5"/>
  <c r="X2305" i="5"/>
  <c r="X2306" i="5"/>
  <c r="X2308" i="5"/>
  <c r="X2310" i="5"/>
  <c r="X2311" i="5"/>
  <c r="X2312" i="5"/>
  <c r="X2313" i="5"/>
  <c r="X2314" i="5"/>
  <c r="X2316" i="5"/>
  <c r="X2318" i="5"/>
  <c r="X2319" i="5"/>
  <c r="X2320" i="5"/>
  <c r="X2321" i="5"/>
  <c r="X2322" i="5"/>
  <c r="X2324" i="5"/>
  <c r="X2326" i="5"/>
  <c r="X2327" i="5"/>
  <c r="X2328" i="5"/>
  <c r="X2329" i="5"/>
  <c r="X2330" i="5"/>
  <c r="X2332" i="5"/>
  <c r="X2334" i="5"/>
  <c r="X2335" i="5"/>
  <c r="X2336" i="5"/>
  <c r="X2337" i="5"/>
  <c r="X2338" i="5"/>
  <c r="X2340" i="5"/>
  <c r="X2342" i="5"/>
  <c r="X2343" i="5"/>
  <c r="X2344" i="5"/>
  <c r="X2345" i="5"/>
  <c r="X2346" i="5"/>
  <c r="X2348" i="5"/>
  <c r="X2350" i="5"/>
  <c r="X2351" i="5"/>
  <c r="X2352" i="5"/>
  <c r="X2353" i="5"/>
  <c r="X2354" i="5"/>
  <c r="X2356" i="5"/>
  <c r="X2358" i="5"/>
  <c r="X2359" i="5"/>
  <c r="X2360" i="5"/>
  <c r="X2361" i="5"/>
  <c r="X2362" i="5"/>
  <c r="X2364" i="5"/>
  <c r="X2365" i="5"/>
  <c r="X2366" i="5"/>
  <c r="X2367" i="5"/>
  <c r="X2368" i="5"/>
  <c r="X2369" i="5"/>
  <c r="X2370" i="5"/>
  <c r="X2372" i="5"/>
  <c r="X2374" i="5"/>
  <c r="X2375" i="5"/>
  <c r="X2376" i="5"/>
  <c r="X2377" i="5"/>
  <c r="X2378" i="5"/>
  <c r="X2380" i="5"/>
  <c r="X2382" i="5"/>
  <c r="X2383" i="5"/>
  <c r="X2384" i="5"/>
  <c r="X2385" i="5"/>
  <c r="X2386" i="5"/>
  <c r="X2388" i="5"/>
  <c r="X2390" i="5"/>
  <c r="X2391" i="5"/>
  <c r="X2392" i="5"/>
  <c r="X2393" i="5"/>
  <c r="X2394" i="5"/>
  <c r="X2396" i="5"/>
  <c r="X2398" i="5"/>
  <c r="X2399" i="5"/>
  <c r="X2400" i="5"/>
  <c r="X2401" i="5"/>
  <c r="X2402" i="5"/>
  <c r="X2404" i="5"/>
  <c r="X2406" i="5"/>
  <c r="X2407" i="5"/>
  <c r="X2408" i="5"/>
  <c r="X2409" i="5"/>
  <c r="X2410" i="5"/>
  <c r="X2412" i="5"/>
  <c r="X2414" i="5"/>
  <c r="X2415" i="5"/>
  <c r="X2416" i="5"/>
  <c r="X2417" i="5"/>
  <c r="X2418" i="5"/>
  <c r="X2420" i="5"/>
  <c r="X2421" i="5"/>
  <c r="X2422" i="5"/>
  <c r="X2423" i="5"/>
  <c r="X2424" i="5"/>
  <c r="X2425" i="5"/>
  <c r="X2426" i="5"/>
  <c r="X2428" i="5"/>
  <c r="X2430" i="5"/>
  <c r="X2431" i="5"/>
  <c r="X2432" i="5"/>
  <c r="X2433" i="5"/>
  <c r="X2434" i="5"/>
  <c r="X2436" i="5"/>
  <c r="X2438" i="5"/>
  <c r="X2439" i="5"/>
  <c r="X2440" i="5"/>
  <c r="X2441" i="5"/>
  <c r="X2442" i="5"/>
  <c r="X2444" i="5"/>
  <c r="X2446" i="5"/>
  <c r="X2447" i="5"/>
  <c r="X2448" i="5"/>
  <c r="X2449" i="5"/>
  <c r="X2450" i="5"/>
  <c r="X2452" i="5"/>
  <c r="X2454" i="5"/>
  <c r="X2455" i="5"/>
  <c r="X2456" i="5"/>
  <c r="X2457" i="5"/>
  <c r="X2458" i="5"/>
  <c r="X2460" i="5"/>
  <c r="X2462" i="5"/>
  <c r="X2463" i="5"/>
  <c r="X2464" i="5"/>
  <c r="X2465" i="5"/>
  <c r="X2466" i="5"/>
  <c r="X2468" i="5"/>
  <c r="X2470" i="5"/>
  <c r="X2471" i="5"/>
  <c r="X2472" i="5"/>
  <c r="X2473" i="5"/>
  <c r="X2474" i="5"/>
  <c r="X2476" i="5"/>
  <c r="X2478" i="5"/>
  <c r="X2479" i="5"/>
  <c r="X2480" i="5"/>
  <c r="X2481" i="5"/>
  <c r="X2482" i="5"/>
  <c r="X2484" i="5"/>
  <c r="X2486" i="5"/>
  <c r="X2487" i="5"/>
  <c r="X2488" i="5"/>
  <c r="X2489" i="5"/>
  <c r="X2490" i="5"/>
  <c r="X2492" i="5"/>
  <c r="X2493" i="5"/>
  <c r="X2494" i="5"/>
  <c r="X2495" i="5"/>
  <c r="X2496" i="5"/>
  <c r="X2497" i="5"/>
  <c r="X2498" i="5"/>
  <c r="X2499" i="5"/>
  <c r="X250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0"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C112" i="6"/>
  <c r="B3" i="6"/>
  <c r="A4" i="8"/>
  <c r="B29" i="3"/>
  <c r="B4" i="8"/>
  <c r="C3" i="6"/>
  <c r="I4" i="8"/>
  <c r="C5" i="7"/>
  <c r="A1" i="6"/>
  <c r="H4" i="5"/>
  <c r="O4" i="5"/>
  <c r="B2" i="5"/>
  <c r="D3" i="6"/>
  <c r="C10" i="6"/>
  <c r="C1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61" i="6"/>
  <c r="C83" i="6"/>
  <c r="B2" i="6"/>
  <c r="D98" i="6"/>
  <c r="C98" i="6"/>
  <c r="C114" i="6"/>
  <c r="D114" i="6"/>
  <c r="B31" i="4"/>
  <c r="A18"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D99" i="6"/>
  <c r="H40" i="6"/>
  <c r="C40" i="6"/>
  <c r="F51" i="6"/>
  <c r="H51" i="6"/>
  <c r="C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O34" i="4"/>
  <c r="P58" i="4"/>
  <c r="B124" i="4"/>
  <c r="A102" i="6"/>
  <c r="B106" i="4"/>
  <c r="A87" i="6"/>
  <c r="B94" i="4"/>
  <c r="A76" i="6"/>
  <c r="B82" i="4"/>
  <c r="A65" i="6"/>
  <c r="B70" i="4"/>
  <c r="A54" i="6"/>
  <c r="B58" i="4"/>
  <c r="A43" i="6"/>
  <c r="P46" i="4"/>
  <c r="B46" i="4"/>
  <c r="A32" i="6"/>
  <c r="F102" i="6"/>
  <c r="H102" i="6"/>
  <c r="D102" i="6"/>
  <c r="F87" i="6"/>
  <c r="H87" i="6"/>
  <c r="D87" i="6"/>
  <c r="D76" i="6"/>
  <c r="H65" i="6"/>
  <c r="D65" i="6"/>
  <c r="H54" i="6"/>
  <c r="D54" i="6"/>
  <c r="H43" i="6"/>
  <c r="D43" i="6"/>
  <c r="F32" i="6"/>
  <c r="H32" i="6"/>
  <c r="D32" i="6"/>
  <c r="C32" i="6"/>
  <c r="K118" i="6"/>
  <c r="C102" i="6"/>
  <c r="C87" i="6"/>
  <c r="C65" i="6"/>
  <c r="C54" i="6"/>
  <c r="C43" i="6"/>
  <c r="D21" i="6"/>
  <c r="C21" i="6"/>
  <c r="A118" i="6"/>
  <c r="G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G116" i="6"/>
  <c r="H116" i="6"/>
  <c r="D116" i="6"/>
  <c r="F117" i="6"/>
  <c r="A117" i="6"/>
  <c r="G117" i="6"/>
  <c r="H117" i="6"/>
  <c r="D117" i="6"/>
  <c r="C116" i="6"/>
  <c r="C117" i="6"/>
  <c r="H42" i="6"/>
  <c r="C42" i="6"/>
  <c r="F52" i="6"/>
  <c r="H52" i="6"/>
  <c r="C52" i="6"/>
  <c r="H53" i="6"/>
  <c r="C53" i="6"/>
  <c r="F63" i="6"/>
  <c r="H63" i="6"/>
  <c r="C63" i="6"/>
  <c r="H64" i="6"/>
  <c r="C64" i="6"/>
  <c r="F74" i="6"/>
  <c r="H74" i="6"/>
  <c r="C74" i="6"/>
  <c r="F85" i="6"/>
  <c r="H85" i="6"/>
  <c r="C85"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103" i="6"/>
  <c r="H103" i="6"/>
  <c r="D103" i="6"/>
  <c r="F66" i="6"/>
  <c r="F77" i="6"/>
  <c r="F88" i="6"/>
  <c r="H88" i="6"/>
  <c r="D88" i="6"/>
  <c r="H77" i="6"/>
  <c r="D77" i="6"/>
  <c r="H66" i="6"/>
  <c r="D66" i="6"/>
  <c r="D55" i="6"/>
  <c r="H44" i="6"/>
  <c r="D44" i="6"/>
  <c r="F33" i="6"/>
  <c r="H33" i="6"/>
  <c r="D33" i="6"/>
  <c r="C33" i="6"/>
  <c r="K119" i="6"/>
  <c r="C103" i="6"/>
  <c r="C88" i="6"/>
  <c r="C77" i="6"/>
  <c r="C66" i="6"/>
  <c r="C44" i="6"/>
  <c r="D108" i="6"/>
  <c r="F111" i="6"/>
  <c r="H111" i="6"/>
  <c r="D111" i="6"/>
  <c r="F110" i="6"/>
  <c r="H110" i="6"/>
  <c r="D110" i="6"/>
  <c r="H94" i="6"/>
  <c r="C94" i="6"/>
  <c r="F109" i="6"/>
  <c r="H109" i="6"/>
  <c r="C109" i="6"/>
  <c r="C110" i="6"/>
  <c r="C111" i="6"/>
  <c r="F95" i="6"/>
  <c r="H95" i="6"/>
  <c r="D95" i="6"/>
  <c r="D94" i="6"/>
  <c r="D109" i="6"/>
  <c r="F96" i="6"/>
  <c r="H96" i="6"/>
  <c r="D96" i="6"/>
  <c r="C96" i="6"/>
  <c r="C95" i="6"/>
  <c r="A119" i="6"/>
  <c r="G119" i="6"/>
  <c r="F119" i="6"/>
  <c r="H119" i="6"/>
  <c r="C119" i="6"/>
  <c r="D119" i="6"/>
  <c r="F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 r="D9" i="6"/>
  <c r="C9" i="6"/>
  <c r="C11" i="6"/>
  <c r="H6" i="6"/>
  <c r="G101" i="4"/>
  <c r="D4" i="6"/>
  <c r="C4" i="6"/>
  <c r="D41" i="4"/>
  <c r="D65" i="4"/>
  <c r="G65" i="4"/>
  <c r="C124" i="6"/>
  <c r="D114" i="4"/>
  <c r="G114" i="4"/>
  <c r="D53" i="4"/>
  <c r="G53" i="4"/>
  <c r="G124" i="6" a="1"/>
  <c r="G124" i="6"/>
  <c r="H124" i="6"/>
  <c r="D77" i="4"/>
  <c r="G77" i="4"/>
  <c r="D89" i="4"/>
  <c r="G89" i="4"/>
  <c r="C6" i="6"/>
  <c r="D6" i="6"/>
  <c r="D124" i="6"/>
  <c r="H125" i="6"/>
  <c r="D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<sst xmlns="http://schemas.openxmlformats.org/spreadsheetml/2006/main" count="28475" uniqueCount="20172">
  <si>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</si>
  <si>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</si>
  <si>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</si>
  <si>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</si>
  <si>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</si>
  <si>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</si>
  <si>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</si>
  <si>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</si>
  <si>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</si>
  <si>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</si>
  <si>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</si>
  <si>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</si>
  <si>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</si>
  <si>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</si>
  <si>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</si>
  <si>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</si>
  <si>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</si>
  <si>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</si>
  <si>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</si>
  <si>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</si>
  <si>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</si>
  <si>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</si>
  <si>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</si>
  <si>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</si>
  <si>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</si>
  <si>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</si>
  <si>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</si>
  <si>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</si>
  <si>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</si>
  <si>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</si>
  <si>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</si>
  <si>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</si>
  <si>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</si>
  <si>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</si>
  <si>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</si>
  <si>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</si>
  <si>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</si>
  <si>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</si>
  <si>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</si>
  <si>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</si>
  <si>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</si>
  <si>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</si>
  <si>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</si>
  <si>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</si>
  <si>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</si>
  <si>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</si>
  <si>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</si>
  <si>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</si>
  <si>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</si>
  <si>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</si>
  <si>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</si>
  <si>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</si>
  <si>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</si>
  <si>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</si>
  <si>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</si>
  <si>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</si>
  <si>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</si>
  <si>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</si>
  <si>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</si>
  <si>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</si>
  <si>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</si>
  <si>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</si>
  <si>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</si>
  <si>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</si>
  <si>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</si>
  <si>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</si>
  <si>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</si>
  <si>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</si>
  <si>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</si>
  <si>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</si>
  <si>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</si>
  <si>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</si>
  <si>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</si>
  <si>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</si>
  <si>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</si>
  <si>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</si>
  <si>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</si>
  <si>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</si>
  <si>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</si>
  <si>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</si>
  <si>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</si>
  <si>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</si>
  <si>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</si>
  <si>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</si>
  <si>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</si>
  <si>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</si>
  <si>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</si>
  <si>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</si>
  <si>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</si>
  <si>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</si>
  <si>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</si>
  <si>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</si>
  <si>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</si>
  <si>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</si>
  <si>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</si>
  <si>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</si>
  <si>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</si>
  <si>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</si>
  <si>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</si>
  <si>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</si>
  <si>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</si>
  <si>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</si>
  <si>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</si>
  <si>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</si>
  <si>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</si>
  <si>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</si>
  <si>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</si>
  <si>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</si>
  <si>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</si>
  <si>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</si>
  <si>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</si>
  <si>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</si>
  <si>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</si>
  <si>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</si>
  <si>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</si>
  <si>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</si>
  <si>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</si>
  <si>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</si>
  <si>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</si>
  <si>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</si>
  <si>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</si>
  <si>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</si>
  <si>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</si>
  <si>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</si>
  <si>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</si>
  <si>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</si>
  <si>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</si>
  <si>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</si>
  <si>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</si>
  <si>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</si>
  <si>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</si>
  <si>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</si>
  <si>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</si>
  <si>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</si>
  <si>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</si>
  <si>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</si>
  <si>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</si>
  <si>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</si>
  <si>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</si>
  <si>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</si>
  <si>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</si>
  <si>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</si>
  <si>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</si>
  <si>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</si>
  <si>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</si>
  <si>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</si>
  <si>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</si>
  <si>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</si>
  <si>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</si>
  <si>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</si>
  <si>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</si>
  <si>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</si>
  <si>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</si>
  <si>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</si>
  <si>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</si>
  <si>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</si>
  <si>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</si>
  <si>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</si>
  <si>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</si>
  <si>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</si>
  <si>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</si>
  <si>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</si>
  <si>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</si>
  <si>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</si>
  <si>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</si>
  <si>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</si>
  <si>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</si>
  <si>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</si>
  <si>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</si>
  <si>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</si>
  <si>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</si>
  <si>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</si>
  <si>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</si>
  <si>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</si>
  <si>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</si>
  <si>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</si>
  <si>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</si>
  <si>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</si>
  <si>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</si>
  <si>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</si>
  <si>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</si>
  <si>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</si>
  <si>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</si>
  <si>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</si>
  <si>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</si>
  <si>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</si>
  <si>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</si>
  <si>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</si>
  <si>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</si>
  <si>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</si>
  <si>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</si>
  <si>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</si>
  <si>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</si>
  <si>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</si>
  <si>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</si>
  <si>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</si>
  <si>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</si>
  <si>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</si>
  <si>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</si>
  <si>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</si>
  <si>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</si>
  <si>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</si>
  <si>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</si>
  <si>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</si>
  <si>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</si>
  <si>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</si>
  <si>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</si>
  <si>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</si>
  <si>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</si>
  <si>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</si>
  <si>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</si>
  <si>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</si>
  <si>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</si>
  <si>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</si>
  <si>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</si>
  <si>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</si>
  <si>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</si>
  <si>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</si>
  <si>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</si>
  <si>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</si>
  <si>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</si>
  <si>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</si>
  <si>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</si>
  <si>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</si>
  <si>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</si>
  <si>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</si>
  <si>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</si>
  <si>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</si>
  <si>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</si>
  <si>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</si>
  <si>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</si>
  <si>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</si>
  <si>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</si>
  <si>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</si>
  <si>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</si>
  <si>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</si>
  <si>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</si>
  <si>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</si>
  <si>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</si>
  <si>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</si>
  <si>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</si>
  <si>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</si>
  <si>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</si>
  <si>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</si>
  <si>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</si>
  <si>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</si>
  <si>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</si>
  <si>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</si>
  <si>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</si>
  <si>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</si>
  <si>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</si>
  <si>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</si>
  <si>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</si>
  <si>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</si>
  <si>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</si>
  <si>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</si>
  <si>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</si>
  <si>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</si>
  <si>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</si>
  <si>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</si>
  <si>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</si>
  <si>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</si>
  <si>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</si>
  <si>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</si>
  <si>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</si>
  <si>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</si>
  <si>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</si>
  <si>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</si>
  <si>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</si>
  <si>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</si>
  <si>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</si>
  <si>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</si>
  <si>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</si>
  <si>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</si>
  <si>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</si>
  <si>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</si>
  <si>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</si>
  <si>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</si>
  <si>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</si>
  <si>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</si>
  <si>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</si>
  <si>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</si>
  <si>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</si>
  <si>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</si>
  <si>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</si>
  <si>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</si>
  <si>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</si>
  <si>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</si>
  <si>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</si>
  <si>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</si>
  <si>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</si>
  <si>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</si>
  <si>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</si>
  <si>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</si>
  <si>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</si>
  <si>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</si>
  <si>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</si>
  <si>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</si>
  <si>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</si>
  <si>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</si>
  <si>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</si>
  <si>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</si>
  <si>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</si>
  <si>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</si>
  <si>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</si>
  <si>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</si>
  <si>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</si>
  <si>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</si>
  <si>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</si>
  <si>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</si>
  <si>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</si>
  <si>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</si>
  <si>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</si>
  <si>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</si>
  <si>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</si>
  <si>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</si>
  <si>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</si>
  <si>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</si>
  <si>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</si>
  <si>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</si>
  <si>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</si>
  <si>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</si>
  <si>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</si>
  <si>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</si>
  <si>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</si>
  <si>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</si>
  <si>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</si>
  <si>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</si>
  <si>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</si>
  <si>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</si>
  <si>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</si>
  <si>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</si>
  <si>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</si>
  <si>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</si>
  <si>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</si>
  <si>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</si>
  <si>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</si>
  <si>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</si>
  <si>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</si>
  <si>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</si>
  <si>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</si>
  <si>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</si>
  <si>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</si>
  <si>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</si>
  <si>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</si>
  <si>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</si>
  <si>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</si>
  <si>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</si>
  <si>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</si>
  <si>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</si>
  <si>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</si>
  <si>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</si>
  <si>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</si>
  <si>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</si>
  <si>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</si>
  <si>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</si>
  <si>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</si>
  <si>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</si>
  <si>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</si>
  <si>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</si>
  <si>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</si>
  <si>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</si>
  <si>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</si>
  <si>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</si>
  <si>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</si>
  <si>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</si>
  <si>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</si>
  <si>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</si>
  <si>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</si>
  <si>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</si>
  <si>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</si>
  <si>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</si>
  <si>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</si>
  <si>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</si>
  <si>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</si>
  <si>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</si>
  <si>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</si>
  <si>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</si>
  <si>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</si>
  <si>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</si>
  <si>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</si>
  <si>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</si>
  <si>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</si>
  <si>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</si>
  <si>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</si>
  <si>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</si>
  <si>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</si>
  <si>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</si>
  <si>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</si>
  <si>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</si>
  <si>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</si>
  <si>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</si>
  <si>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</si>
  <si>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</si>
  <si>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</si>
  <si>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</si>
  <si>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</si>
  <si>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</si>
  <si>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</si>
  <si>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</si>
  <si>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</si>
  <si>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</si>
  <si>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</si>
  <si>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</si>
  <si>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</si>
  <si>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</si>
  <si>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</si>
  <si>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</si>
  <si>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</si>
  <si>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</si>
  <si>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</si>
  <si>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</si>
  <si>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</si>
  <si>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</si>
  <si>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</si>
  <si>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</si>
  <si>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</si>
  <si>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</si>
  <si>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</si>
  <si>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</si>
  <si>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</si>
  <si>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</si>
  <si>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</si>
  <si>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</si>
  <si>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</si>
  <si>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</si>
  <si>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</si>
  <si>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</si>
  <si>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</si>
  <si>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</si>
  <si>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</si>
  <si>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</si>
  <si>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</si>
  <si>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</si>
  <si>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</si>
  <si>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</si>
  <si>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</si>
  <si>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</si>
  <si>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</si>
  <si>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</si>
  <si>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</si>
  <si>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</si>
  <si>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</si>
  <si>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</si>
  <si>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</si>
  <si>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</si>
  <si>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</si>
  <si>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</si>
  <si>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</si>
  <si>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</si>
  <si>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</si>
  <si>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</si>
  <si>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</si>
  <si>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</si>
  <si>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</si>
  <si>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</si>
  <si>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</si>
  <si>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</si>
  <si>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</si>
  <si>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</si>
  <si>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</si>
  <si>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</si>
  <si>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</si>
  <si>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</si>
  <si>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</si>
  <si>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</si>
  <si>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</si>
  <si>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</si>
  <si>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</si>
  <si>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</si>
  <si>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</si>
  <si>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</si>
  <si>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</si>
  <si>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</si>
  <si>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</si>
  <si>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</si>
  <si>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</si>
  <si>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</si>
  <si>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</si>
  <si>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</si>
  <si>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</si>
  <si>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</si>
  <si>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</si>
  <si>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</si>
  <si>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</si>
  <si>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</si>
  <si>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</si>
  <si>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</si>
  <si>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</si>
  <si>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</si>
  <si>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</si>
  <si>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</si>
  <si>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</si>
  <si>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</si>
  <si>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</si>
  <si>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</si>
  <si>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</si>
  <si>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</si>
  <si>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</si>
  <si>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</si>
  <si>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</si>
  <si>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</si>
  <si>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</si>
  <si>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</si>
  <si>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</si>
  <si>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</si>
  <si>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</si>
  <si>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</si>
  <si>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</si>
  <si>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</si>
  <si>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</si>
  <si>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</si>
  <si>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</si>
  <si>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</si>
  <si>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</si>
  <si>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</si>
  <si>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</si>
  <si>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</si>
  <si>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</si>
  <si>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</si>
  <si>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</si>
  <si>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</si>
  <si>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</si>
  <si>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</si>
  <si>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</si>
  <si>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</si>
  <si>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</si>
  <si>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</si>
  <si>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</si>
  <si>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</si>
  <si>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</si>
  <si>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</si>
  <si>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</si>
  <si>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</si>
  <si>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</si>
  <si>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</si>
  <si>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</si>
  <si>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</si>
  <si>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</si>
  <si>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</si>
  <si>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</si>
  <si>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</si>
  <si>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</si>
  <si>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</si>
  <si>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</si>
  <si>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</si>
  <si>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</si>
  <si>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</si>
  <si>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</si>
  <si>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</si>
  <si>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</si>
  <si>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</si>
  <si>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</si>
  <si>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</si>
  <si>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</si>
  <si>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</si>
  <si>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</si>
  <si>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</si>
  <si>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</si>
  <si>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</si>
  <si>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</si>
  <si>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</si>
  <si>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</si>
  <si>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</si>
  <si>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</si>
  <si>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</si>
  <si>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</si>
  <si>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</si>
  <si>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</si>
  <si>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</si>
  <si>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</si>
  <si>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</si>
  <si>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</si>
  <si>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</si>
  <si>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</si>
  <si>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</si>
  <si>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</si>
  <si>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</si>
  <si>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</si>
  <si>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</si>
  <si>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</si>
  <si>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</si>
  <si>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</si>
  <si>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</si>
  <si>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</si>
  <si>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</si>
  <si>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</si>
  <si>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</si>
  <si>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</si>
  <si>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</si>
  <si>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</si>
  <si>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</si>
  <si>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</si>
  <si>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</si>
  <si>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</si>
  <si>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</si>
  <si>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</si>
  <si>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</si>
  <si>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</si>
  <si>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</si>
  <si>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</si>
  <si>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</si>
  <si>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</si>
  <si>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</si>
  <si>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</si>
  <si>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</si>
  <si>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</si>
  <si>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</si>
  <si>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</si>
  <si>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</si>
  <si>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</si>
  <si>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</si>
  <si>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</si>
  <si>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</si>
  <si>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</si>
  <si>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</si>
  <si>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</si>
  <si>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</si>
  <si>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</si>
  <si>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</si>
  <si>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</si>
  <si>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</si>
  <si>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</si>
  <si>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</si>
  <si>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</si>
  <si>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</si>
  <si>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</si>
  <si>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</si>
  <si>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</si>
  <si>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</si>
  <si>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</si>
  <si>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</si>
  <si>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</si>
  <si>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</si>
  <si>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</si>
  <si>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</si>
  <si>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</si>
  <si>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</si>
  <si>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</si>
  <si>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</si>
  <si>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</si>
  <si>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</si>
  <si>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</si>
  <si>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</si>
  <si>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</si>
  <si>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</si>
  <si>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</si>
  <si>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</si>
  <si>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</si>
  <si>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</si>
  <si>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</si>
  <si>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</si>
  <si>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</si>
  <si>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</si>
  <si>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</si>
  <si>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</si>
  <si>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</si>
  <si>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</si>
  <si>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</si>
  <si>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</si>
  <si>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</si>
  <si>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</si>
  <si>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</si>
  <si>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</si>
  <si>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</si>
  <si>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</si>
  <si>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</si>
  <si>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</si>
  <si>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</si>
  <si>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</si>
  <si>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</si>
  <si>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</si>
  <si>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</si>
  <si>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</si>
  <si>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</si>
  <si>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</si>
  <si>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</si>
  <si>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</si>
  <si>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</si>
  <si>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</si>
  <si>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</si>
  <si>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</si>
  <si>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</si>
  <si>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</si>
  <si>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</si>
  <si>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</si>
  <si>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</si>
  <si>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</si>
  <si>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</si>
  <si>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</si>
  <si>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</si>
  <si>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</si>
  <si>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</si>
  <si>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</si>
  <si>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</si>
  <si>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</si>
  <si>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</si>
  <si>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</si>
  <si>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</si>
  <si>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</si>
  <si>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</si>
  <si>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</si>
  <si>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</si>
  <si>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</si>
  <si>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</si>
  <si>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</si>
  <si>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</si>
  <si>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</si>
  <si>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</si>
  <si>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</si>
  <si>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</si>
  <si>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</si>
  <si>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</si>
  <si>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</si>
  <si>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</si>
  <si>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</si>
  <si>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</si>
  <si>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</si>
  <si>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</si>
  <si>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</si>
  <si>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</si>
  <si>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</si>
  <si>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</si>
  <si>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</si>
  <si>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</si>
  <si>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</si>
  <si>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</si>
  <si>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</si>
  <si>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</si>
  <si>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</si>
  <si>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</si>
  <si>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</si>
  <si>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</si>
  <si>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</si>
  <si>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</si>
  <si>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</si>
  <si>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</si>
  <si>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</si>
  <si>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</si>
  <si>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</si>
  <si>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</si>
  <si>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</si>
  <si>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</si>
  <si>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</si>
  <si>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</si>
  <si>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</si>
  <si>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</si>
  <si>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</si>
  <si>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</si>
  <si>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</si>
  <si>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</si>
  <si>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</si>
  <si>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</si>
  <si>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</si>
  <si>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</si>
  <si>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</si>
  <si>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</si>
  <si>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</si>
  <si>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</si>
  <si>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</si>
  <si>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</si>
  <si>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</si>
  <si>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</si>
  <si>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</si>
  <si>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</si>
  <si>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</si>
  <si>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</si>
  <si>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</si>
  <si>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</si>
  <si>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</si>
  <si>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</si>
  <si>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</si>
  <si>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</si>
  <si>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</si>
  <si>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</si>
  <si>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</si>
  <si>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</si>
  <si>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</si>
  <si>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</si>
  <si>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</si>
  <si>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</si>
  <si>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</si>
  <si>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</si>
  <si>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</si>
  <si>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</si>
  <si>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</si>
  <si>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</si>
  <si>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</si>
  <si>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</si>
  <si>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</si>
  <si>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</si>
  <si>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</si>
  <si>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</si>
  <si>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</si>
  <si>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</si>
  <si>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</si>
  <si>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</si>
  <si>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</si>
  <si>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</si>
  <si>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</si>
  <si>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</si>
  <si>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</si>
  <si>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</si>
  <si>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</si>
  <si>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</si>
  <si>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</si>
  <si>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</si>
  <si>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</si>
  <si>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</si>
  <si>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</si>
  <si>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</si>
  <si>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</si>
  <si>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</si>
  <si>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</si>
  <si>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</si>
  <si>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</si>
  <si>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</si>
  <si>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</si>
  <si>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</si>
  <si>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</si>
  <si>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</si>
  <si>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</si>
  <si>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</si>
  <si>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</si>
  <si>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</si>
  <si>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</si>
  <si>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</si>
  <si>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</si>
  <si>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</si>
  <si>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</si>
  <si>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</si>
  <si>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</si>
  <si>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</si>
  <si>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</si>
  <si>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</si>
  <si>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</si>
  <si>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</si>
  <si>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</si>
  <si>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</si>
  <si>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</si>
  <si>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</si>
  <si>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</si>
  <si>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</si>
  <si>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</si>
  <si>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</si>
  <si>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</si>
  <si>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</si>
  <si>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</si>
  <si>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</si>
  <si>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</si>
  <si>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</si>
  <si>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</si>
  <si>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</si>
  <si>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</si>
  <si>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</si>
  <si>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</si>
  <si>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</si>
  <si>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</si>
  <si>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</si>
  <si>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</si>
  <si>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</si>
  <si>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</si>
  <si>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</si>
  <si>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</si>
  <si>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</si>
  <si>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</si>
  <si>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</si>
  <si>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</si>
  <si>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</si>
  <si>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</si>
  <si>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</si>
  <si>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</si>
  <si>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</si>
  <si>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</si>
  <si>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</si>
  <si>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</si>
  <si>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</si>
  <si>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</si>
  <si>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</si>
  <si>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</si>
  <si>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</si>
  <si>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</si>
  <si>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</si>
  <si>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</si>
  <si>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</si>
  <si>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</si>
  <si>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</si>
  <si>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</si>
  <si>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</si>
  <si>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</si>
  <si>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</si>
  <si>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</si>
  <si>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</si>
  <si>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</si>
  <si>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</si>
  <si>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</si>
  <si>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</si>
  <si>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</si>
  <si>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</si>
  <si>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</si>
  <si>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</si>
  <si>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</si>
  <si>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</si>
  <si>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</si>
  <si>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</si>
  <si>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</si>
  <si>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</si>
  <si>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</si>
  <si>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</si>
  <si>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</si>
  <si>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</si>
  <si>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</si>
  <si>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</si>
  <si>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</si>
  <si>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</si>
  <si>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</si>
  <si>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</si>
  <si>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</si>
  <si>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</si>
  <si>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</si>
  <si>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</si>
  <si>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</si>
  <si>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</si>
  <si>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</si>
  <si>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</si>
  <si>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</si>
  <si>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</si>
  <si>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</si>
  <si>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</si>
  <si>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</si>
  <si>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</si>
  <si>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</si>
  <si>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</si>
  <si>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</si>
  <si>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</si>
  <si>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</si>
  <si>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</si>
  <si>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</si>
  <si>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</si>
  <si>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</si>
  <si>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</si>
  <si>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</si>
  <si>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</si>
  <si>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</si>
  <si>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</si>
  <si>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</si>
  <si>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</si>
  <si>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</si>
  <si>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</si>
  <si>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</si>
  <si>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</si>
  <si>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</si>
  <si>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</si>
  <si>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</si>
  <si>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</si>
  <si>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</si>
  <si>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</si>
  <si>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</si>
  <si>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</si>
  <si>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</si>
  <si>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</si>
  <si>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</si>
  <si>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</si>
  <si>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</si>
  <si>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</si>
  <si>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</si>
  <si>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</si>
  <si>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</si>
  <si>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</si>
  <si>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</si>
  <si>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</si>
  <si>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</si>
  <si>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</si>
  <si>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</si>
  <si>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</si>
  <si>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</si>
  <si>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</si>
  <si>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</si>
  <si>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</si>
  <si>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</si>
  <si>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</si>
  <si>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</si>
  <si>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</si>
  <si>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</si>
  <si>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</si>
  <si>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</si>
  <si>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</si>
  <si>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</si>
  <si>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</si>
  <si>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</si>
  <si>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</si>
  <si>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</si>
  <si>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</si>
  <si>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</si>
  <si>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</si>
  <si>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</si>
  <si>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</si>
  <si>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</si>
  <si>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</si>
  <si>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</si>
  <si>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</si>
  <si>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</si>
  <si>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</si>
  <si>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</si>
  <si>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</si>
  <si>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</si>
  <si>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</si>
  <si>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</si>
  <si>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</si>
  <si>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</si>
  <si>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</si>
  <si>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</si>
  <si>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</si>
  <si>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</si>
  <si>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</si>
  <si>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</si>
  <si>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</si>
  <si>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</si>
  <si>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</si>
  <si>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</si>
  <si>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</si>
  <si>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</si>
  <si>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</si>
  <si>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</si>
  <si>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</si>
  <si>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</si>
  <si>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</si>
  <si>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</si>
  <si>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</si>
  <si>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</si>
  <si>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</si>
  <si>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</si>
  <si>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</si>
  <si>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</si>
  <si>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</si>
  <si>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</si>
  <si>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</si>
  <si>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</si>
  <si>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</si>
  <si>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</si>
  <si>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</si>
  <si>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</si>
  <si>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</si>
  <si>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</si>
  <si>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</si>
  <si>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</si>
  <si>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</si>
  <si>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</si>
  <si>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</si>
  <si>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</si>
  <si>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</si>
  <si>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</si>
  <si>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</si>
  <si>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</si>
  <si>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</si>
  <si>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</si>
  <si>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</si>
  <si>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</si>
  <si>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</si>
  <si>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</si>
  <si>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</si>
  <si>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</si>
  <si>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</si>
  <si>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</si>
  <si>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</si>
  <si>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</si>
  <si>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</si>
  <si>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</si>
  <si>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</si>
  <si>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</si>
  <si>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</si>
  <si>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</si>
  <si>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</si>
  <si>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</si>
  <si>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</si>
  <si>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</si>
  <si>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</si>
  <si>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</si>
  <si>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</si>
  <si>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</si>
  <si>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</si>
  <si>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</si>
  <si>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</si>
  <si>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</si>
  <si>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</si>
  <si>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</si>
  <si>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</si>
  <si>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</si>
  <si>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</si>
  <si>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</si>
  <si>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</si>
  <si>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</si>
  <si>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</si>
  <si>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</si>
  <si>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</si>
  <si>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</si>
  <si>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</si>
  <si>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</si>
  <si>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</si>
  <si>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</si>
  <si>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</si>
  <si>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</si>
  <si>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</si>
  <si>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</si>
  <si>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</si>
  <si>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</si>
  <si>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</si>
  <si>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</si>
  <si>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</si>
  <si>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</si>
  <si>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</si>
  <si>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</si>
  <si>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</si>
  <si>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</si>
  <si>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</si>
  <si>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</si>
  <si>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</si>
  <si>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</si>
  <si>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</si>
  <si>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</si>
  <si>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</si>
  <si>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</si>
  <si>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</si>
  <si>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</si>
  <si>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</si>
  <si>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</si>
  <si>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</si>
  <si>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</si>
  <si>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</si>
  <si>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</si>
  <si>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</si>
  <si>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</si>
  <si>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</si>
  <si>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</si>
  <si>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</si>
  <si>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</si>
  <si>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</si>
  <si>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</si>
  <si>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</si>
  <si>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</si>
  <si>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</si>
  <si>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</si>
  <si>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</si>
  <si>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</si>
  <si>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</si>
  <si>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</si>
  <si>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</si>
  <si>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</si>
  <si>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</si>
  <si>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</si>
  <si>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</si>
  <si>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</si>
  <si>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</si>
  <si>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</si>
  <si>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</si>
  <si>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</si>
  <si>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</si>
  <si>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</si>
  <si>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</si>
  <si>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</si>
  <si>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</si>
  <si>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</si>
  <si>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</si>
  <si>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</si>
  <si>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</si>
  <si>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</si>
  <si>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</si>
  <si>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</si>
  <si>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</si>
  <si>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</si>
  <si>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</si>
  <si>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</si>
  <si>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</si>
  <si>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</si>
  <si>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</si>
  <si>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</si>
  <si>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</si>
  <si>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</si>
  <si>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</si>
  <si>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</si>
  <si>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</si>
  <si>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</si>
  <si>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</si>
  <si>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</si>
  <si>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</si>
  <si>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</si>
  <si>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</si>
  <si>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</si>
  <si>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</si>
  <si>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</si>
  <si>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</si>
  <si>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</si>
  <si>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</si>
  <si>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</si>
  <si>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</si>
  <si>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</si>
  <si>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</si>
  <si>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</si>
  <si>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</si>
  <si>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</si>
  <si>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</si>
  <si>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</si>
  <si>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</si>
  <si>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</si>
  <si>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</si>
  <si>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</si>
  <si>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</si>
  <si>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</si>
  <si>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</si>
  <si>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</si>
  <si>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</si>
  <si>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</si>
  <si>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</si>
  <si>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</si>
  <si>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</si>
  <si>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</si>
  <si>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</si>
  <si>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</si>
  <si>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</si>
  <si>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</si>
  <si>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</si>
  <si>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</si>
  <si>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</si>
  <si>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</si>
  <si>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</si>
  <si>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</si>
  <si>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</si>
  <si>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</si>
  <si>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</si>
  <si>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</si>
  <si>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</si>
  <si>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</si>
  <si>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</si>
  <si>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</si>
  <si>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</si>
  <si>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</si>
  <si>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</si>
  <si>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</si>
  <si>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</si>
  <si>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</si>
  <si>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</si>
  <si>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</si>
  <si>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</si>
  <si>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</si>
  <si>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</si>
  <si>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</si>
  <si>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</si>
  <si>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</si>
  <si>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</si>
  <si>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</si>
  <si>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</si>
  <si>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</si>
  <si>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</si>
  <si>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</si>
  <si>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</si>
  <si>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</si>
  <si>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</si>
  <si>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</si>
  <si>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</si>
  <si>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</si>
  <si>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</si>
  <si>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</si>
  <si>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</si>
  <si>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</si>
  <si>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</si>
  <si>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</si>
  <si>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</si>
  <si>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</si>
  <si>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</si>
  <si>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</si>
  <si>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</si>
  <si>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</si>
  <si>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</si>
  <si>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</si>
  <si>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</si>
  <si>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</si>
  <si>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</si>
  <si>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</si>
  <si>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</si>
  <si>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</si>
  <si>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</si>
  <si>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</si>
  <si>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</si>
  <si>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</si>
  <si>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</si>
  <si>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</si>
  <si>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</si>
  <si>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</si>
  <si>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</si>
  <si>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</si>
  <si>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</si>
  <si>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</si>
  <si>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</si>
  <si>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</si>
  <si>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</si>
  <si>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</si>
  <si>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</si>
  <si>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</si>
  <si>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</si>
  <si>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</si>
  <si>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</si>
  <si>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</si>
  <si>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</si>
  <si>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</si>
  <si>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</si>
  <si>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</si>
  <si>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</si>
  <si>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</si>
  <si>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</si>
  <si>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</si>
  <si>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</si>
  <si>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</si>
  <si>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</si>
  <si>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</si>
  <si>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</si>
  <si>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</si>
  <si>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</si>
  <si>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</si>
  <si>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</si>
  <si>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</si>
  <si>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</si>
  <si>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</si>
  <si>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</si>
  <si>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</si>
  <si>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</si>
  <si>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</si>
  <si>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</si>
  <si>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</si>
  <si>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</si>
  <si>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</si>
  <si>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</si>
  <si>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</si>
  <si>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</si>
  <si>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</si>
  <si>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</si>
  <si>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</si>
  <si>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</si>
  <si>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</si>
  <si>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</si>
  <si>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</si>
  <si>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</si>
  <si>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</si>
  <si>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</si>
  <si>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</si>
  <si>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</si>
  <si>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</si>
  <si>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</si>
  <si>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</si>
  <si>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</si>
  <si>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</si>
  <si>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</si>
  <si>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</si>
  <si>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</si>
  <si>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</si>
  <si>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</si>
  <si>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</si>
  <si>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</si>
  <si>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</si>
  <si>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</si>
  <si>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</si>
  <si>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</si>
  <si>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</si>
  <si>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</si>
  <si>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</si>
  <si>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</si>
  <si>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</si>
  <si>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</si>
  <si>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</si>
  <si>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</si>
  <si>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</si>
  <si>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</si>
  <si>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</si>
  <si>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</si>
  <si>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</si>
  <si>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</si>
  <si>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</si>
  <si>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</si>
  <si>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</si>
  <si>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</si>
  <si>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</si>
  <si>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</si>
  <si>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</si>
  <si>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</si>
  <si>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</si>
  <si>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</si>
  <si>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</si>
  <si>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</si>
  <si>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</si>
  <si>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</si>
  <si>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</si>
  <si>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</si>
  <si>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</si>
  <si>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</si>
  <si>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</si>
  <si>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</si>
  <si>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</si>
  <si>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</si>
  <si>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</si>
  <si>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</si>
  <si>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</si>
  <si>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</si>
  <si>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</si>
  <si>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</si>
  <si>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</si>
  <si>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</si>
  <si>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</si>
  <si>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</si>
  <si>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</si>
  <si>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</si>
  <si>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</si>
  <si>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</si>
  <si>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</si>
  <si>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</si>
  <si>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</si>
  <si>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</si>
  <si>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</si>
  <si>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</si>
  <si>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</si>
  <si>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</si>
  <si>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</si>
  <si>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</si>
  <si>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</si>
  <si>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</si>
  <si>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</si>
  <si>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</si>
  <si>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</si>
  <si>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</si>
  <si>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</si>
  <si>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</si>
  <si>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</si>
  <si>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</si>
  <si>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</si>
  <si>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</si>
  <si>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</si>
  <si>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</si>
  <si>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</si>
  <si>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</si>
  <si>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</si>
  <si>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</si>
  <si>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</si>
  <si>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</si>
  <si>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</si>
  <si>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</si>
  <si>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</si>
  <si>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</si>
  <si>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</si>
  <si>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</si>
  <si>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</si>
  <si>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</si>
  <si>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</si>
  <si>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</si>
  <si>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</si>
  <si>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</si>
  <si>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</si>
  <si>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</si>
  <si>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</si>
  <si>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</si>
  <si>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</si>
  <si>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</si>
  <si>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</si>
  <si>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</si>
  <si>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</si>
  <si>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</si>
  <si>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</si>
  <si>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</si>
  <si>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</si>
  <si>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</si>
  <si>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</si>
  <si>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</si>
  <si>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</si>
  <si>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</si>
  <si>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</si>
  <si>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</si>
  <si>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</si>
  <si>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</si>
  <si>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</si>
  <si>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</si>
  <si>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</si>
  <si>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</si>
  <si>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</si>
  <si>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</si>
  <si>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</si>
  <si>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</si>
  <si>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</si>
  <si>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</si>
  <si>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</si>
  <si>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</si>
  <si>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</si>
  <si>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</si>
  <si>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</si>
  <si>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</si>
  <si>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</si>
  <si>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</si>
  <si>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</si>
  <si>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</si>
  <si>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</si>
  <si>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</si>
  <si>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</si>
  <si>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</si>
  <si>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</si>
  <si>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</si>
  <si>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</si>
  <si>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</si>
  <si>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</si>
  <si>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</si>
  <si>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</si>
  <si>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</si>
  <si>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</si>
  <si>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</si>
  <si>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</si>
  <si>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</si>
  <si>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</si>
  <si>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</si>
  <si>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</si>
  <si>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</si>
  <si>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</si>
  <si>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</si>
  <si>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</si>
  <si>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</si>
  <si>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</si>
  <si>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</si>
  <si>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</si>
  <si>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</si>
  <si>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</si>
  <si>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</si>
  <si>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</si>
  <si>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</si>
  <si>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</si>
  <si>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</si>
  <si>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</si>
  <si>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</si>
  <si>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</si>
  <si>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</si>
  <si>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</si>
  <si>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</si>
  <si>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</si>
  <si>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</si>
  <si>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</si>
  <si>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</si>
  <si>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</si>
  <si>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</si>
  <si>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</si>
  <si>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</si>
  <si>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</si>
  <si>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</si>
  <si>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</si>
  <si>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</si>
  <si>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</si>
  <si>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</si>
  <si>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</si>
  <si>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</si>
  <si>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</si>
  <si>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</si>
  <si>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</si>
  <si>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</si>
  <si>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</si>
  <si>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</si>
  <si>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</si>
  <si>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</si>
  <si>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</si>
  <si>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</si>
  <si>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</si>
  <si>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</si>
  <si>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</si>
  <si>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</si>
  <si>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</si>
  <si>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</si>
  <si>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</si>
  <si>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</si>
  <si>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</si>
  <si>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</si>
  <si>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</si>
  <si>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</si>
  <si>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</si>
  <si>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</si>
  <si>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</si>
  <si>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</si>
  <si>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</si>
  <si>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</si>
  <si>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</si>
  <si>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</si>
  <si>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</si>
  <si>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</si>
  <si>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</si>
  <si>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</si>
  <si>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</si>
  <si>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</si>
  <si>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</si>
  <si>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</si>
  <si>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</si>
  <si>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</si>
  <si>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</si>
  <si>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</si>
  <si>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</si>
  <si>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</si>
  <si>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</si>
  <si>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</si>
  <si>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</si>
  <si>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</si>
  <si>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</si>
  <si>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</si>
  <si>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</si>
  <si>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</si>
  <si>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</si>
  <si>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</si>
  <si>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</si>
  <si>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</si>
  <si>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</si>
  <si>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</si>
  <si>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</si>
  <si>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</si>
  <si>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</si>
  <si>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</si>
  <si>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</si>
  <si>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</si>
  <si>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</si>
  <si>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</si>
  <si>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</si>
  <si>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</si>
  <si>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</si>
  <si>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</si>
  <si>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</si>
  <si>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</si>
  <si>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</si>
  <si>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</si>
  <si>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</si>
  <si>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</si>
  <si>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</si>
  <si>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</si>
  <si>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</si>
  <si>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</si>
  <si>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</si>
  <si>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</si>
  <si>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</si>
  <si>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</si>
  <si>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</si>
  <si>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</si>
  <si>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</si>
  <si>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</si>
  <si>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</si>
  <si>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</si>
  <si>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</si>
  <si>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</si>
  <si>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</si>
  <si>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</si>
  <si>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</si>
  <si>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</si>
  <si>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</si>
  <si>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</si>
  <si>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</si>
  <si>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</si>
  <si>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</si>
  <si>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</si>
  <si>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</si>
  <si>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</si>
  <si>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</si>
  <si>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</si>
  <si>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</si>
  <si>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</si>
  <si>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</si>
  <si>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</si>
  <si>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</si>
  <si>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</si>
  <si>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</si>
  <si>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</si>
  <si>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</si>
  <si>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</si>
  <si>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</si>
  <si>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</si>
  <si>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</si>
  <si>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</si>
  <si>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</si>
  <si>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</si>
  <si>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</si>
  <si>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</si>
  <si>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</si>
  <si>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</si>
  <si>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</si>
  <si>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</si>
  <si>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</si>
  <si>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</si>
  <si>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</si>
  <si>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</si>
  <si>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</si>
  <si>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</si>
  <si>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</si>
  <si>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</si>
  <si>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</si>
  <si>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</si>
  <si>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</si>
  <si>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</si>
  <si>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</si>
  <si>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</si>
  <si>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</si>
  <si>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</si>
  <si>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</si>
  <si>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</si>
  <si>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</si>
  <si>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</si>
  <si>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</si>
  <si>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</si>
  <si>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</si>
  <si>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</si>
  <si>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</si>
  <si>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</si>
  <si>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</si>
  <si>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</si>
  <si>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</si>
  <si>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</si>
  <si>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</si>
  <si>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</si>
  <si>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</si>
  <si>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</si>
  <si>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</si>
  <si>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</si>
  <si>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</si>
  <si>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</si>
  <si>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</si>
  <si>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</si>
  <si>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</si>
  <si>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</si>
  <si>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</si>
  <si>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</si>
  <si>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</si>
  <si>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</si>
  <si>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</si>
  <si>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</si>
  <si>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</si>
  <si>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</si>
  <si>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</si>
  <si>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</si>
  <si>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</si>
  <si>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</si>
  <si>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</si>
  <si>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</si>
  <si>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</si>
  <si>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</si>
  <si>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</si>
  <si>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</si>
  <si>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</si>
  <si>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</si>
  <si>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</si>
  <si>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</si>
  <si>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</si>
  <si>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</si>
  <si>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</si>
  <si>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</si>
  <si>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</si>
  <si>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</si>
  <si>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</si>
  <si>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</si>
  <si>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</si>
  <si>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</si>
  <si>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</si>
  <si>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</si>
  <si>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</si>
  <si>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</si>
  <si>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</si>
  <si>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</si>
  <si>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</si>
  <si>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</si>
  <si>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</si>
  <si>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</si>
  <si>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</si>
  <si>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</si>
  <si>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</si>
  <si>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</si>
  <si>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</si>
  <si>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</si>
  <si>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</si>
  <si>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</si>
  <si>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</si>
  <si>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</si>
  <si>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</si>
  <si>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</si>
  <si>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</si>
  <si>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</si>
  <si>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</si>
  <si>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</si>
  <si>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</si>
  <si>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</si>
  <si>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</si>
  <si>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</si>
  <si>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</si>
  <si>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</si>
  <si>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</si>
  <si>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</si>
  <si>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</si>
  <si>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</si>
  <si>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</si>
  <si>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</si>
  <si>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</si>
  <si>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</si>
  <si>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</si>
  <si>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</si>
  <si>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</si>
  <si>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</si>
  <si>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</si>
  <si>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</si>
  <si>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</si>
  <si>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</si>
  <si>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</si>
  <si>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</si>
  <si>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</si>
  <si>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</si>
  <si>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</si>
  <si>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</si>
  <si>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</si>
  <si>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</si>
  <si>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</si>
  <si>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</si>
  <si>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</si>
  <si>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</si>
  <si>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</si>
  <si>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</si>
  <si>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</si>
  <si>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</si>
  <si>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</si>
  <si>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</si>
  <si>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</si>
  <si>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</si>
  <si>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</si>
  <si>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</si>
  <si>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</si>
  <si>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</si>
  <si>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</si>
  <si>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</si>
  <si>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</si>
  <si>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</si>
  <si>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</si>
  <si>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</si>
  <si>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</si>
  <si>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</si>
  <si>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</si>
  <si>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</si>
  <si>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</si>
  <si>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</si>
  <si>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</si>
  <si>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</si>
  <si>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</si>
  <si>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</si>
  <si>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</si>
  <si>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</si>
  <si>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</si>
  <si>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</si>
  <si>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</si>
  <si>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</si>
  <si>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</si>
  <si>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</si>
  <si>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</si>
  <si>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</si>
  <si>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</si>
  <si>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</si>
  <si>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</si>
  <si>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</si>
  <si>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</si>
  <si>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</si>
  <si>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</si>
  <si>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</si>
  <si>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</si>
  <si>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</si>
  <si>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</si>
  <si>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</si>
  <si>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</si>
  <si>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</si>
  <si>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</si>
  <si>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</si>
  <si>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</si>
  <si>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</si>
  <si>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</si>
  <si>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</si>
  <si>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</si>
  <si>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</si>
  <si>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</si>
  <si>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</si>
  <si>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</si>
  <si>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</si>
  <si>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</si>
  <si>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</si>
  <si>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</si>
  <si>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</si>
  <si>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</si>
  <si>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</si>
  <si>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</si>
  <si>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</si>
  <si>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</si>
  <si>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</si>
  <si>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</si>
  <si>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</si>
  <si>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</si>
  <si>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</si>
  <si>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</si>
  <si>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</si>
  <si>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</si>
  <si>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</si>
  <si>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</si>
  <si>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</si>
  <si>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</si>
  <si>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</si>
  <si>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</si>
  <si>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</si>
  <si>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</si>
  <si>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</si>
  <si>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</si>
  <si>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</si>
  <si>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</si>
  <si>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</si>
  <si>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</si>
  <si>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</si>
  <si>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</si>
  <si>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</si>
  <si>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</si>
  <si>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</si>
  <si>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</si>
  <si>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</si>
  <si>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</si>
  <si>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</si>
  <si>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</si>
  <si>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</si>
  <si>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</si>
  <si>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</si>
  <si>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</si>
  <si>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</si>
  <si>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</si>
  <si>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</si>
  <si>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</si>
  <si>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</si>
  <si>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</si>
  <si>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</si>
  <si>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</si>
  <si>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</si>
  <si>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</si>
  <si>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</si>
  <si>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</si>
  <si>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</si>
  <si>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</si>
  <si>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</si>
  <si>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</si>
  <si>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</si>
  <si>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</si>
  <si>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</si>
  <si>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</si>
  <si>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</si>
  <si>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</si>
  <si>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</si>
  <si>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</si>
  <si>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</si>
  <si>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</si>
  <si>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</si>
  <si>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</si>
  <si>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</si>
  <si>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</si>
  <si>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</si>
  <si>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</si>
  <si>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</si>
  <si>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</si>
  <si>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</si>
  <si>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</si>
  <si>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</si>
  <si>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</si>
  <si>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</si>
  <si>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</si>
  <si>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</si>
  <si>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</si>
  <si>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</si>
  <si>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</si>
  <si>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</si>
  <si>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</si>
  <si>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</si>
  <si>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</si>
  <si>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</si>
  <si>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</si>
  <si>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</si>
  <si>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</si>
  <si>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</si>
  <si>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</si>
  <si>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</si>
  <si>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</si>
  <si>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</si>
  <si>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</si>
  <si>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</si>
  <si>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</si>
  <si>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</si>
  <si>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</si>
  <si>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</si>
  <si>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</si>
  <si>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</si>
  <si>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</si>
  <si>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</si>
  <si>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</si>
  <si>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</si>
  <si>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</si>
  <si>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</si>
  <si>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</si>
  <si>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</si>
  <si>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</si>
  <si>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</si>
  <si>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</si>
  <si>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</si>
  <si>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</si>
  <si>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</si>
  <si>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</si>
  <si>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</si>
  <si>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</si>
  <si>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</si>
  <si>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</si>
  <si>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</si>
  <si>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</si>
  <si>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</si>
  <si>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</si>
  <si>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</si>
  <si>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</si>
  <si>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</si>
  <si>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</si>
  <si>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</si>
  <si>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</si>
  <si>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</si>
  <si>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</si>
  <si>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</si>
  <si>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</si>
  <si>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</si>
  <si>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</si>
  <si>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</si>
  <si>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</si>
  <si>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</si>
  <si>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</si>
  <si>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</si>
  <si>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</si>
  <si>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</si>
  <si>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</si>
  <si>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</si>
  <si>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</si>
  <si>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</si>
  <si>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</si>
  <si>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</si>
  <si>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</si>
  <si>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</si>
  <si>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</si>
  <si>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</si>
  <si>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</si>
  <si>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</si>
  <si>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</si>
  <si>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</si>
  <si>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</si>
  <si>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</si>
  <si>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</si>
  <si>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</si>
  <si>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</si>
  <si>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</si>
  <si>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</si>
  <si>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</si>
  <si>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</si>
  <si>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</si>
  <si>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</si>
  <si>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</si>
  <si>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</si>
  <si>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</si>
  <si>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</si>
  <si>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</si>
  <si>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</si>
  <si>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</si>
  <si>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</si>
  <si>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</si>
  <si>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</si>
  <si>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</si>
  <si>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</si>
  <si>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</si>
  <si>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</si>
  <si>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</si>
  <si>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</si>
  <si>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</si>
  <si>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</si>
  <si>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</si>
  <si>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</si>
  <si>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</si>
  <si>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</si>
  <si>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</si>
  <si>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</si>
  <si>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</si>
  <si>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</si>
  <si>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</si>
  <si>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</si>
  <si>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</si>
  <si>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</si>
  <si>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</si>
  <si>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</si>
  <si>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</si>
  <si>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</si>
  <si>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</si>
  <si>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</si>
  <si>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</si>
  <si>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</si>
  <si>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</si>
  <si>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</si>
  <si>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</si>
  <si>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</si>
  <si>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</si>
  <si>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</si>
  <si>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</si>
  <si>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</si>
  <si>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</si>
  <si>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</si>
  <si>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</si>
  <si>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</si>
  <si>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</si>
  <si>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</si>
  <si>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</si>
  <si>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</si>
  <si>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</si>
  <si>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</si>
  <si>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</si>
  <si>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</si>
  <si>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</si>
  <si>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</si>
  <si>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</si>
  <si>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</si>
  <si>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</si>
  <si>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</si>
  <si>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</si>
  <si>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</si>
  <si>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</si>
  <si>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</si>
  <si>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</si>
  <si>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</si>
  <si>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</si>
  <si>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</si>
  <si>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</si>
  <si>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</si>
  <si>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</si>
  <si>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</si>
  <si>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</si>
  <si>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</si>
  <si>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</si>
  <si>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</si>
  <si>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</si>
  <si>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</si>
  <si>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</si>
  <si>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</si>
  <si>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</si>
  <si>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</si>
  <si>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</si>
  <si>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</si>
  <si>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</si>
  <si>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</si>
  <si>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</si>
  <si>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</si>
  <si>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</si>
  <si>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</si>
  <si>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</si>
  <si>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</si>
  <si>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</si>
  <si>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</si>
  <si>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</si>
  <si>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</si>
  <si>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</si>
  <si>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</si>
  <si>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</si>
  <si>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</si>
  <si>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</si>
  <si>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</si>
  <si>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</si>
  <si>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</si>
  <si>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</si>
  <si>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</si>
  <si>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</si>
  <si>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</si>
  <si>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</si>
  <si>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</si>
  <si>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</si>
  <si>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</si>
  <si>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</si>
  <si>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</si>
  <si>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</si>
  <si>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</si>
  <si>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</si>
  <si>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</si>
  <si>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</si>
  <si>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</si>
  <si>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</si>
  <si>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</si>
  <si>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</si>
  <si>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</si>
  <si>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</si>
  <si>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</si>
  <si>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</si>
  <si>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</si>
  <si>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</si>
  <si>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</si>
  <si>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</si>
  <si>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</si>
  <si>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</si>
  <si>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</si>
  <si>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</si>
  <si>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</si>
  <si>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</si>
  <si>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</si>
  <si>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</si>
  <si>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</si>
  <si>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</si>
  <si>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</si>
  <si>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</si>
  <si>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</si>
  <si>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</si>
  <si>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</si>
  <si>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</si>
  <si>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</si>
  <si>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</si>
  <si>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</si>
  <si>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</si>
  <si>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</si>
  <si>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</si>
  <si>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</si>
  <si>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</si>
  <si>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</si>
  <si>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</si>
  <si>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</si>
  <si>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</si>
  <si>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</si>
  <si>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</si>
  <si>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</si>
  <si>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</si>
  <si>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</si>
  <si>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</si>
  <si>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</si>
  <si>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</si>
  <si>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</si>
  <si>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</si>
  <si>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</si>
  <si>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</si>
  <si>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</si>
  <si>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</si>
  <si>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</si>
  <si>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</si>
  <si>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</si>
  <si>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</si>
  <si>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</si>
  <si>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</si>
  <si>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</si>
  <si>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</si>
  <si>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</si>
  <si>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</si>
  <si>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</si>
  <si>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</si>
  <si>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</si>
  <si>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</si>
  <si>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</si>
  <si>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</si>
  <si>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</si>
  <si>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</si>
  <si>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</si>
  <si>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</si>
  <si>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</si>
  <si>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</si>
  <si>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</si>
  <si>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</si>
  <si>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</si>
  <si>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</si>
  <si>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</si>
  <si>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</si>
  <si>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</si>
  <si>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</si>
  <si>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</si>
  <si>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</si>
  <si>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</si>
  <si>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</si>
  <si>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</si>
  <si>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</si>
  <si>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</si>
  <si>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</si>
  <si>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</si>
  <si>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</si>
  <si>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</si>
  <si>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</si>
  <si>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</si>
  <si>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</si>
  <si>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</si>
  <si>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</si>
  <si>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</si>
  <si>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</si>
  <si>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</si>
  <si>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</si>
  <si>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</si>
  <si>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</si>
  <si>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</si>
  <si>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</si>
  <si>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</si>
  <si>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</si>
  <si>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</si>
  <si>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</si>
  <si>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</si>
  <si>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</si>
  <si>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</si>
  <si>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</si>
  <si>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</si>
  <si>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</si>
  <si>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</si>
  <si>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</si>
  <si>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</si>
  <si>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</si>
  <si>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</si>
  <si>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</si>
  <si>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</si>
  <si>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</si>
  <si>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</si>
  <si>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</si>
  <si>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</si>
  <si>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</si>
  <si>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</si>
  <si>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</si>
  <si>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</si>
  <si>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</si>
  <si>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</si>
  <si>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</si>
  <si>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</si>
  <si>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</si>
  <si>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</si>
  <si>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</si>
  <si>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</si>
  <si>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</si>
  <si>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</si>
  <si>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</si>
  <si>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</si>
  <si>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</si>
  <si>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</si>
  <si>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</si>
  <si>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</si>
  <si>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</si>
  <si>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</si>
  <si>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</si>
  <si>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</si>
  <si>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</si>
  <si>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</si>
  <si>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</si>
  <si>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</si>
  <si>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</si>
  <si>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</si>
  <si>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</si>
  <si>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</si>
  <si>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</si>
  <si>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</si>
  <si>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</si>
  <si>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</si>
  <si>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</si>
  <si>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</si>
  <si>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</si>
  <si>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</si>
  <si>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</si>
  <si>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</si>
  <si>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</si>
  <si>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</si>
  <si>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</si>
  <si>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</si>
  <si>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</si>
  <si>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</si>
  <si>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</si>
  <si>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</si>
  <si>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</si>
  <si>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</si>
  <si>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</si>
  <si>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</si>
  <si>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</si>
  <si>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</si>
  <si>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</si>
  <si>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</si>
  <si>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</si>
  <si>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</si>
  <si>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</si>
  <si>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</si>
  <si>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</si>
  <si>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</si>
  <si>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</si>
  <si>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</si>
  <si>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</si>
  <si>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</si>
  <si>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</si>
  <si>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</si>
  <si>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</si>
  <si>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</si>
  <si>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</si>
  <si>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</si>
  <si>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</si>
  <si>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</si>
  <si>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</si>
  <si>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</si>
  <si>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</si>
  <si>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</si>
  <si>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</si>
  <si>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</si>
  <si>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</si>
  <si>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</si>
  <si>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</si>
  <si>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</si>
  <si>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</si>
  <si>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</si>
  <si>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</si>
  <si>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</si>
  <si>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</si>
  <si>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</si>
  <si>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</si>
  <si>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</si>
  <si>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</si>
  <si>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</si>
  <si>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</si>
  <si>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</si>
  <si>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</si>
  <si>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</si>
  <si>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</si>
  <si>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</si>
  <si>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</si>
  <si>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</si>
  <si>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</si>
  <si>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</si>
  <si>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</si>
  <si>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</si>
  <si>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</si>
  <si>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</si>
  <si>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</si>
  <si>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</si>
  <si>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</si>
  <si>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</si>
  <si>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</si>
  <si>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</si>
  <si>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</si>
  <si>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</si>
  <si>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</si>
  <si>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</si>
  <si>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</si>
  <si>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</si>
  <si>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</si>
  <si>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</si>
  <si>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</si>
  <si>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</si>
  <si>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</si>
  <si>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</si>
  <si>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</si>
  <si>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</si>
  <si>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</si>
  <si>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</si>
  <si>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</si>
  <si>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</si>
  <si>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</si>
  <si>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</si>
  <si>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</si>
  <si>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</si>
  <si>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</si>
  <si>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</si>
  <si>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</si>
  <si>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</si>
  <si>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</si>
  <si>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</si>
  <si>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</si>
  <si>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</si>
  <si>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</si>
  <si>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</si>
  <si>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</si>
  <si>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</si>
  <si>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</si>
  <si>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</si>
  <si>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</si>
  <si>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</si>
  <si>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</si>
  <si>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</si>
  <si>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</si>
  <si>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</si>
  <si>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</si>
  <si>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</si>
  <si>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</si>
  <si>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</si>
  <si>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</si>
  <si>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</si>
  <si>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</si>
  <si>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</si>
  <si>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</si>
  <si>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</si>
  <si>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</si>
  <si>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</si>
  <si>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</si>
  <si>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</si>
  <si>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</si>
  <si>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</si>
  <si>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</si>
  <si>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</si>
  <si>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</si>
  <si>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</si>
  <si>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</si>
  <si>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</si>
  <si>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</si>
  <si>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</si>
  <si>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</si>
  <si>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</si>
  <si>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</si>
  <si>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</si>
  <si>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</si>
  <si>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</si>
  <si>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</si>
  <si>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</si>
  <si>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</si>
  <si>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</si>
  <si>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</si>
  <si>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</si>
  <si>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</si>
  <si>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</si>
  <si>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</si>
  <si>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</si>
  <si>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</si>
  <si>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</si>
  <si>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</si>
  <si>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</si>
  <si>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</si>
  <si>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</si>
  <si>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</si>
  <si>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</si>
  <si>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</si>
  <si>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</si>
  <si>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</si>
  <si>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</si>
  <si>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</si>
  <si>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</si>
  <si>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</si>
  <si>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</si>
  <si>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</si>
  <si>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</si>
  <si>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</si>
  <si>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</si>
  <si>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</si>
  <si>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</si>
  <si>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</si>
  <si>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</si>
  <si>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</si>
  <si>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</si>
  <si>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</si>
  <si>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</si>
  <si>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</si>
  <si>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</si>
  <si>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</si>
  <si>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</si>
  <si>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</si>
  <si>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</si>
  <si>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</si>
  <si>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</si>
  <si>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</si>
  <si>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</si>
  <si>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</si>
  <si>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</si>
  <si>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</si>
  <si>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</si>
  <si>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</si>
  <si>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</si>
  <si>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</si>
  <si>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</si>
  <si>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</si>
  <si>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</si>
  <si>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</si>
  <si>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</si>
  <si>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</si>
  <si>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</si>
  <si>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</si>
  <si>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</si>
  <si>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</si>
  <si>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</si>
  <si>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</si>
  <si>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</si>
  <si>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</si>
  <si>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</si>
  <si>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</si>
  <si>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</si>
  <si>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</si>
  <si>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</si>
  <si>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</si>
  <si>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</si>
  <si>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</si>
  <si>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</si>
  <si>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</si>
  <si>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</si>
  <si>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</si>
  <si>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</si>
  <si>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</si>
  <si>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</si>
  <si>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</si>
  <si>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</si>
  <si>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</si>
  <si>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</si>
  <si>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</si>
  <si>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</si>
  <si>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</si>
  <si>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</si>
  <si>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</si>
  <si>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</si>
  <si>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</si>
  <si>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</si>
  <si>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</si>
  <si>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</si>
  <si>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</si>
  <si>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</si>
  <si>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</si>
  <si>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</si>
  <si>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</si>
  <si>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</si>
  <si>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</si>
  <si>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</si>
  <si>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</si>
  <si>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</si>
  <si>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</si>
  <si>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</si>
  <si>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</si>
  <si>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</si>
  <si>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</si>
  <si>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</si>
  <si>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</si>
  <si>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</si>
  <si>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</si>
  <si>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</si>
  <si>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</si>
  <si>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</si>
  <si>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</si>
  <si>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</si>
  <si>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</si>
  <si>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</si>
  <si>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</si>
  <si>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</si>
  <si>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</si>
  <si>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</si>
  <si>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</si>
  <si>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</si>
  <si>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</si>
  <si>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</si>
  <si>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</si>
  <si>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</si>
  <si>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</si>
  <si>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</si>
  <si>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</si>
  <si>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</si>
  <si>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</si>
  <si>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</si>
  <si>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</si>
  <si>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</si>
  <si>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</si>
  <si>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</si>
  <si>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</si>
  <si>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</si>
  <si>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</si>
  <si>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</si>
  <si>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</si>
  <si>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</si>
  <si>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</si>
  <si>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</si>
  <si>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</si>
  <si>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</si>
  <si>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</si>
  <si>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</si>
  <si>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</si>
  <si>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</si>
  <si>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</si>
  <si>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</si>
  <si>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</si>
  <si>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</si>
  <si>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</si>
  <si>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</si>
  <si>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</si>
  <si>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</si>
  <si>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</si>
  <si>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</si>
  <si>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</si>
  <si>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</si>
  <si>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</si>
  <si>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</si>
  <si>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</si>
  <si>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</si>
  <si>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</si>
  <si>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</si>
  <si>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</si>
  <si>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</si>
  <si>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</si>
  <si>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</si>
  <si>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</si>
  <si>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</si>
  <si>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</si>
  <si>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</si>
  <si>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</si>
  <si>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</si>
  <si>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</si>
  <si>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</si>
  <si>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</si>
  <si>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</si>
  <si>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</si>
  <si>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</si>
  <si>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</si>
  <si>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</si>
  <si>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</si>
  <si>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</si>
  <si>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</si>
  <si>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</si>
  <si>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</si>
  <si>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</si>
  <si>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</si>
  <si>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</si>
  <si>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</si>
  <si>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</si>
  <si>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</si>
  <si>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</si>
  <si>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</si>
  <si>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</si>
  <si>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</si>
  <si>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</si>
  <si>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</si>
  <si>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</si>
  <si>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</si>
  <si>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</si>
  <si>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</si>
  <si>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</si>
  <si>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</si>
  <si>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</si>
  <si>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</si>
  <si>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</si>
  <si>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</si>
  <si>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</si>
  <si>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</si>
  <si>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</si>
  <si>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</si>
  <si>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</si>
  <si>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</si>
  <si>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</si>
  <si>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</si>
  <si>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</si>
  <si>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</si>
  <si>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</si>
  <si>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</si>
  <si>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</si>
  <si>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</si>
  <si>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</si>
  <si>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</si>
  <si>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</si>
  <si>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</si>
  <si>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</si>
  <si>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</si>
  <si>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</si>
  <si>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</si>
  <si>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</si>
  <si>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</si>
  <si>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</si>
  <si>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</si>
  <si>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</si>
  <si>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</si>
  <si>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</si>
  <si>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</si>
  <si>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</si>
  <si>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</si>
  <si>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</si>
  <si>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</si>
  <si>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</si>
  <si>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</si>
  <si>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</si>
  <si>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</si>
  <si>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</si>
  <si>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</si>
  <si>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</si>
  <si>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</si>
  <si>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</si>
  <si>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</si>
  <si>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</si>
  <si>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</si>
  <si>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</si>
  <si>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</si>
  <si>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</si>
  <si>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</si>
  <si>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</si>
  <si>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</si>
  <si>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</si>
  <si>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</si>
  <si>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</si>
  <si>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</si>
  <si>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</si>
  <si>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</si>
  <si>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</si>
  <si>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</si>
  <si>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</si>
  <si>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</si>
  <si>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</si>
  <si>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</si>
  <si>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</si>
  <si>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</si>
  <si>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</si>
  <si>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</si>
  <si>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</si>
  <si>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</si>
  <si>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</si>
  <si>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</si>
  <si>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</si>
  <si>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</si>
  <si>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</si>
  <si>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</si>
  <si>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</si>
  <si>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</si>
  <si>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</si>
  <si>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</si>
  <si>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</si>
  <si>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</si>
  <si>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</si>
  <si>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</si>
  <si>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</si>
  <si>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</si>
  <si>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</si>
  <si>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</si>
  <si>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</si>
  <si>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</si>
  <si>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</si>
  <si>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</si>
  <si>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</si>
  <si>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</si>
  <si>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</si>
  <si>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</si>
  <si>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</si>
  <si>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</si>
  <si>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</si>
  <si>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</si>
  <si>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</si>
  <si>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</si>
  <si>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</si>
  <si>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</si>
  <si>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</si>
  <si>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</si>
  <si>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</si>
  <si>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</si>
  <si>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</si>
  <si>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</si>
  <si>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</si>
  <si>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</si>
  <si>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</si>
  <si>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</si>
  <si>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</si>
  <si>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</si>
  <si>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</si>
  <si>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</si>
  <si>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</si>
  <si>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</si>
  <si>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</si>
  <si>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</si>
  <si>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</si>
  <si>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</si>
  <si>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</si>
  <si>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</si>
  <si>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</si>
  <si>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</si>
  <si>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</si>
  <si>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</si>
  <si>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</si>
  <si>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</si>
  <si>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</si>
  <si>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</si>
  <si>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</si>
  <si>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</si>
  <si>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</si>
  <si>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</si>
  <si>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</si>
  <si>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</si>
  <si>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</si>
  <si>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</si>
  <si>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</si>
  <si>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</si>
  <si>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</si>
  <si>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</si>
  <si>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</si>
  <si>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</si>
  <si>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</si>
  <si>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</si>
  <si>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</si>
  <si>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</si>
  <si>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</si>
  <si>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</si>
  <si>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</si>
  <si>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</si>
  <si>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</si>
  <si>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</si>
  <si>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</si>
  <si>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</si>
  <si>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</si>
  <si>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</si>
  <si>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</si>
  <si>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</si>
  <si>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</si>
  <si>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</si>
  <si>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</si>
  <si>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</si>
  <si>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</si>
  <si>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</si>
  <si>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</si>
  <si>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</si>
  <si>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</si>
  <si>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</si>
  <si>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</si>
  <si>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</si>
  <si>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</si>
  <si>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</si>
  <si>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</si>
  <si>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</si>
  <si>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</si>
  <si>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</si>
  <si>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</si>
  <si>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</si>
  <si>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</si>
  <si>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</si>
  <si>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</si>
  <si>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</si>
  <si>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</si>
  <si>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</si>
  <si>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</si>
  <si>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</si>
  <si>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</si>
  <si>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</si>
  <si>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</si>
  <si>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</si>
  <si>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</si>
  <si>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</si>
  <si>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</si>
  <si>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</si>
  <si>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</si>
  <si>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</si>
  <si>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</si>
  <si>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</si>
  <si>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</si>
  <si>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</si>
  <si>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</si>
  <si>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</si>
  <si>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</si>
  <si>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</si>
  <si>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</si>
  <si>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</si>
  <si>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</si>
  <si>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</si>
  <si>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</si>
  <si>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</si>
  <si>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</si>
  <si>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</si>
  <si>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</si>
  <si>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</si>
  <si>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</si>
  <si>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</si>
  <si>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</si>
  <si>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</si>
  <si>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</si>
  <si>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</si>
  <si>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</si>
  <si>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</si>
  <si>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</si>
  <si>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</si>
  <si>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</si>
  <si>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</si>
  <si>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</si>
  <si>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</si>
  <si>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</si>
  <si>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</si>
  <si>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</si>
  <si>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</si>
  <si>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</si>
  <si>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</si>
  <si>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</si>
  <si>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</si>
  <si>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</si>
  <si>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</si>
  <si>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</si>
  <si>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</si>
  <si>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</si>
  <si>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</si>
  <si>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</si>
  <si>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</si>
  <si>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</si>
  <si>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</si>
  <si>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</si>
  <si>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</si>
  <si>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</si>
  <si>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</si>
  <si>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</si>
  <si>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</si>
  <si>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</si>
  <si>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</si>
  <si>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</si>
  <si>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</si>
  <si>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</si>
  <si>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</si>
  <si>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</si>
  <si>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</si>
  <si>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</si>
  <si>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</si>
  <si>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</si>
  <si>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</si>
  <si>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</si>
  <si>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</si>
  <si>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</si>
  <si>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</si>
  <si>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</si>
  <si>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</si>
  <si>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</si>
  <si>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</si>
  <si>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</si>
  <si>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</si>
  <si>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</si>
  <si>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</si>
  <si>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</si>
  <si>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</si>
  <si>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</si>
  <si>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</si>
  <si>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</si>
  <si>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</si>
  <si>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</si>
  <si>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</si>
  <si>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</si>
  <si>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</si>
  <si>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</si>
  <si>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</si>
  <si>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</si>
  <si>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</si>
  <si>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</si>
  <si>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</si>
  <si>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</si>
  <si>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</si>
  <si>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</si>
  <si>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</si>
  <si>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</si>
  <si>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</si>
  <si>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</si>
  <si>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</si>
  <si>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</si>
  <si>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</si>
  <si>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</si>
  <si>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</si>
  <si>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</si>
  <si>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</si>
  <si>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</si>
  <si>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</si>
  <si>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</si>
  <si>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</si>
  <si>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</si>
  <si>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</si>
  <si>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</si>
  <si>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</si>
  <si>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</si>
  <si>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</si>
  <si>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</si>
  <si>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</si>
  <si>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</si>
  <si>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</si>
  <si>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</si>
  <si>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</si>
  <si>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</si>
  <si>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</si>
  <si>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</si>
  <si>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</si>
  <si>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</si>
  <si>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</si>
  <si>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</si>
  <si>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</si>
  <si>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</si>
  <si>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</si>
  <si>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</si>
  <si>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</si>
  <si>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</si>
  <si>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</si>
  <si>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</si>
  <si>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</si>
  <si>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</si>
  <si>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</si>
  <si>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</si>
  <si>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</si>
  <si>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</si>
  <si>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</si>
  <si>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</si>
  <si>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</si>
  <si>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</si>
  <si>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</si>
  <si>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</si>
  <si>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</si>
  <si>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</si>
  <si>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</si>
  <si>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</si>
  <si>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</si>
  <si>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</si>
  <si>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</si>
  <si>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</si>
  <si>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</si>
  <si>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</si>
  <si>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</si>
  <si>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</si>
  <si>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</si>
  <si>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</si>
  <si>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</si>
  <si>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</si>
  <si>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</si>
  <si>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</si>
  <si>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</si>
  <si>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</si>
  <si>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</si>
  <si>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</si>
  <si>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</si>
  <si>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</si>
  <si>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</si>
  <si>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</si>
  <si>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</si>
  <si>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</si>
  <si>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</si>
  <si>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</si>
  <si>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</si>
  <si>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</si>
  <si>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</si>
  <si>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</si>
  <si>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</si>
  <si>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</si>
  <si>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</si>
  <si>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</si>
  <si>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</si>
  <si>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</si>
  <si>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</si>
  <si>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</si>
  <si>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</si>
  <si>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</si>
  <si>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</si>
  <si>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</si>
  <si>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</si>
  <si>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</si>
  <si>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</si>
  <si>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</si>
  <si>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</si>
  <si>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</si>
  <si>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</si>
  <si>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</si>
  <si>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</si>
  <si>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</si>
  <si>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</si>
  <si>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</si>
  <si>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</si>
  <si>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</si>
  <si>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</si>
  <si>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</si>
  <si>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</si>
  <si>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</si>
  <si>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</si>
  <si>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</si>
  <si>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</si>
  <si>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</si>
  <si>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</si>
  <si>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</si>
  <si>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</si>
  <si>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</si>
  <si>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</si>
  <si>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</si>
  <si>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</si>
  <si>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</si>
  <si>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</si>
  <si>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</si>
  <si>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</si>
  <si>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</si>
  <si>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</si>
  <si>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</si>
  <si>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</si>
  <si>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</si>
  <si>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</si>
  <si>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</si>
  <si>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</si>
  <si>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</si>
  <si>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</si>
  <si>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</si>
  <si>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</si>
  <si>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</si>
  <si>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</si>
  <si>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</si>
  <si>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</si>
  <si>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</si>
  <si>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</si>
  <si>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</si>
  <si>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</si>
  <si>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</si>
  <si>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</si>
  <si>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</si>
  <si>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</si>
  <si>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</si>
  <si>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</si>
  <si>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</si>
  <si>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</si>
  <si>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</si>
  <si>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</si>
  <si>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</si>
  <si>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</si>
  <si>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</si>
  <si>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</si>
  <si>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</si>
  <si>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</si>
  <si>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</si>
  <si>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</si>
  <si>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</si>
  <si>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</si>
  <si>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</si>
  <si>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</si>
  <si>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</si>
  <si>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</si>
  <si>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</si>
  <si>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</si>
  <si>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</si>
  <si>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</si>
  <si>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</si>
  <si>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</si>
  <si>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</si>
  <si>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</si>
  <si>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</si>
  <si>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</si>
  <si>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</si>
  <si>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</si>
  <si>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</si>
  <si>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</si>
  <si>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</si>
  <si>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</si>
  <si>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</si>
  <si>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</si>
  <si>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</si>
  <si>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</si>
  <si>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</si>
  <si>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</si>
  <si>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</si>
  <si>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</si>
  <si>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</si>
  <si>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</si>
  <si>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</si>
  <si>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</si>
  <si>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</si>
  <si>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</si>
  <si>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</si>
  <si>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</si>
  <si>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</si>
  <si>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</si>
  <si>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</si>
  <si>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</si>
  <si>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</si>
  <si>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</si>
  <si>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</si>
  <si>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</si>
  <si>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</si>
  <si>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</si>
  <si>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</si>
  <si>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</si>
  <si>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</si>
  <si>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</si>
  <si>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</si>
  <si>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</si>
  <si>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</si>
  <si>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</si>
  <si>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</si>
  <si>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</si>
  <si>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</si>
  <si>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</si>
  <si>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</si>
  <si>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</si>
  <si>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</si>
  <si>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</si>
  <si>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</si>
  <si>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</si>
  <si>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</si>
  <si>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</si>
  <si>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</si>
  <si>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</si>
  <si>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</si>
  <si>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</si>
  <si>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</si>
  <si>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</si>
  <si>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</si>
  <si>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</si>
  <si>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</si>
  <si>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</si>
  <si>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</si>
  <si>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</si>
  <si>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</si>
  <si>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</si>
  <si>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</si>
  <si>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</si>
  <si>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</si>
  <si>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</si>
  <si>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</si>
  <si>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</si>
  <si>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</si>
  <si>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</si>
  <si>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</si>
  <si>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</si>
  <si>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</si>
  <si>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</si>
  <si>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</si>
  <si>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</si>
  <si>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</si>
  <si>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</si>
  <si>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</si>
  <si>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</si>
  <si>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</si>
  <si>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</si>
  <si>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</si>
  <si>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</si>
  <si>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</si>
  <si>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</si>
  <si>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</si>
  <si>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</si>
  <si>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</si>
  <si>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</si>
  <si>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</si>
  <si>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</si>
  <si>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</si>
  <si>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</si>
  <si>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</si>
  <si>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</si>
  <si>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</si>
  <si>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</si>
  <si>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</si>
  <si>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</si>
  <si>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</si>
  <si>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</si>
  <si>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</si>
  <si>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</si>
  <si>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</si>
  <si>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</si>
  <si>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</si>
  <si>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</si>
  <si>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</si>
  <si>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</si>
  <si>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</si>
  <si>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</si>
  <si>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</si>
  <si>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</si>
  <si>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</si>
  <si>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</si>
  <si>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</si>
  <si>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</si>
  <si>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</si>
  <si>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</si>
  <si>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</si>
  <si>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</si>
  <si>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</si>
  <si>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</si>
  <si>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</si>
  <si>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</si>
  <si>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</si>
  <si>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</si>
  <si>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</si>
  <si>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</si>
  <si>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</si>
  <si>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</si>
  <si>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</si>
  <si>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</si>
  <si>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</si>
  <si>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</si>
  <si>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</si>
  <si>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</si>
  <si>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</si>
  <si>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</si>
  <si>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</si>
  <si>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</si>
  <si>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</si>
  <si>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</si>
  <si>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</si>
  <si>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</si>
  <si>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</si>
  <si>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</si>
  <si>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</si>
  <si>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</si>
  <si>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</si>
  <si>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</si>
  <si>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</si>
  <si>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</si>
  <si>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</si>
  <si>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</si>
  <si>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</si>
  <si>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</si>
  <si>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</si>
  <si>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</si>
  <si>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</si>
  <si>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</si>
  <si>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</si>
  <si>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</si>
  <si>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</si>
  <si>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</si>
  <si>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</si>
  <si>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</si>
  <si>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</si>
  <si>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</si>
  <si>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</si>
  <si>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</si>
  <si>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</si>
  <si>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</si>
  <si>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</si>
  <si>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</si>
  <si>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</si>
  <si>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</si>
  <si>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</si>
  <si>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</si>
  <si>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</si>
  <si>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</si>
  <si>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</si>
  <si>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</si>
  <si>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</si>
  <si>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</si>
  <si>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</si>
  <si>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</si>
  <si>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</si>
  <si>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</si>
  <si>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</si>
  <si>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</si>
  <si>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</si>
  <si>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</si>
  <si>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</si>
  <si>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</si>
  <si>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</si>
  <si>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</si>
  <si>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</si>
  <si>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</si>
  <si>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</si>
  <si>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</si>
  <si>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</si>
  <si>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</si>
  <si>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</si>
  <si>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</si>
  <si>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</si>
  <si>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</si>
  <si>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</si>
  <si>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</si>
  <si>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</si>
  <si>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</si>
  <si>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</si>
  <si>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</si>
  <si>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</si>
  <si>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</si>
  <si>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</si>
  <si>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</si>
  <si>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</si>
  <si>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</si>
  <si>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</si>
  <si>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</si>
  <si>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</si>
  <si>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</si>
  <si>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</si>
  <si>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</si>
  <si>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</si>
  <si>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</si>
  <si>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</si>
  <si>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</si>
  <si>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</si>
  <si>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</si>
  <si>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</si>
  <si>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</si>
  <si>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</si>
  <si>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</si>
  <si>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</si>
  <si>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</si>
  <si>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</si>
  <si>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</si>
  <si>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</si>
  <si>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</si>
  <si>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</si>
  <si>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</si>
  <si>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</si>
  <si>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</si>
  <si>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</si>
  <si>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</si>
  <si>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</si>
  <si>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</si>
  <si>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</si>
  <si>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</si>
  <si>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</si>
  <si>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</si>
  <si>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</si>
  <si>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</si>
  <si>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</si>
  <si>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</si>
  <si>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</si>
  <si>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</si>
  <si>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</si>
  <si>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</si>
  <si>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</si>
  <si>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</si>
  <si>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</si>
  <si>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</si>
  <si>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</si>
  <si>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</si>
  <si>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</si>
  <si>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</si>
  <si>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</si>
  <si>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</si>
  <si>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</si>
  <si>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</si>
  <si>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</si>
  <si>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</si>
  <si>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</si>
  <si>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</si>
  <si>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</si>
  <si>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</si>
  <si>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</si>
  <si>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</si>
  <si>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</si>
  <si>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</si>
  <si>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</si>
  <si>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</si>
  <si>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</si>
  <si>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</si>
  <si>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</si>
  <si>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</si>
  <si>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</si>
  <si>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</si>
  <si>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</si>
  <si>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</si>
  <si>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</si>
  <si>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</si>
  <si>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</si>
  <si>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</si>
  <si>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</si>
  <si>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</si>
  <si>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</si>
  <si>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</si>
  <si>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</si>
  <si>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</si>
  <si>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</si>
  <si>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</si>
  <si>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</si>
  <si>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</si>
  <si>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</si>
  <si>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</si>
  <si>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</si>
  <si>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</si>
  <si>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</si>
  <si>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</si>
  <si>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</si>
  <si>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</si>
  <si>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</si>
  <si>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</si>
  <si>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</si>
  <si>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</si>
  <si>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</si>
  <si>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</si>
  <si>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</si>
  <si>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</si>
  <si>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</si>
  <si>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</si>
  <si>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</si>
  <si>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</si>
  <si>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</si>
  <si>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</si>
  <si>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</si>
  <si>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</si>
  <si>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</si>
  <si>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</si>
  <si>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</si>
  <si>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</si>
  <si>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</si>
  <si>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</si>
  <si>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</si>
  <si>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</si>
  <si>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</si>
  <si>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</si>
  <si>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</si>
  <si>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</si>
  <si>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</si>
  <si>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</si>
  <si>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</si>
  <si>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</si>
  <si>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</si>
  <si>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</si>
  <si>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</si>
  <si>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</si>
  <si>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</si>
  <si>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</si>
  <si>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</si>
  <si>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</si>
  <si>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</si>
  <si>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</si>
  <si>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</si>
  <si>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</si>
  <si>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</si>
  <si>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</si>
  <si>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</si>
  <si>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</si>
  <si>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</si>
  <si>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</si>
  <si>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</si>
  <si>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</si>
  <si>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</si>
  <si>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</si>
  <si>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</si>
  <si>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</si>
  <si>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</si>
  <si>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</si>
  <si>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</si>
  <si>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</si>
  <si>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</si>
  <si>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</si>
  <si>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</si>
  <si>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</si>
  <si>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</si>
  <si>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</si>
  <si>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</si>
  <si>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</si>
  <si>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</si>
  <si>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</si>
  <si>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</si>
  <si>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</si>
  <si>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</si>
  <si>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</si>
  <si>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</si>
  <si>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</si>
  <si>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</si>
  <si>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</si>
  <si>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</si>
  <si>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</si>
  <si>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</si>
  <si>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</si>
  <si>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</si>
  <si>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</si>
  <si>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</si>
  <si>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</si>
  <si>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</si>
  <si>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</si>
  <si>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</si>
  <si>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</si>
  <si>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</si>
  <si>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</si>
  <si>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</si>
  <si>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</si>
  <si>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</si>
  <si>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</si>
  <si>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</si>
  <si>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</si>
  <si>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</si>
  <si>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</si>
  <si>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</si>
  <si>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</si>
  <si>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</si>
  <si>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</si>
  <si>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</si>
  <si>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</si>
  <si>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</si>
  <si>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</si>
  <si>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</si>
  <si>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</si>
  <si>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</si>
  <si>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</si>
  <si>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</si>
  <si>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</si>
  <si>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</si>
  <si>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</si>
  <si>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</si>
  <si>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</si>
  <si>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</si>
  <si>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</si>
  <si>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</si>
  <si>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</si>
  <si>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</si>
  <si>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</si>
  <si>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</si>
  <si>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</si>
  <si>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</si>
  <si>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</si>
  <si>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</si>
  <si>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</si>
  <si>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</si>
  <si>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</si>
  <si>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</si>
  <si>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</si>
  <si>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</si>
  <si>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</si>
  <si>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</si>
  <si>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</si>
  <si>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</si>
  <si>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</si>
  <si>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</si>
  <si>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</si>
  <si>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</si>
  <si>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</si>
  <si>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</si>
  <si>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</si>
  <si>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</si>
  <si>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</si>
  <si>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</si>
  <si>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</si>
  <si>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</si>
  <si>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</si>
  <si>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</si>
  <si>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</si>
  <si>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</si>
  <si>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</si>
  <si>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</si>
  <si>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</si>
  <si>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</si>
  <si>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</si>
  <si>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</si>
  <si>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</si>
  <si>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</si>
  <si>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</si>
  <si>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</si>
  <si>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</si>
  <si>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</si>
  <si>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</si>
  <si>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</si>
  <si>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</si>
  <si>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</si>
  <si>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</si>
  <si>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</si>
  <si>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</si>
  <si>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</si>
  <si>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</si>
  <si>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</si>
  <si>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</si>
  <si>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</si>
  <si>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</si>
  <si>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</si>
  <si>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</si>
  <si>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</si>
  <si>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</si>
  <si>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</si>
  <si>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</si>
  <si>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</si>
  <si>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</si>
  <si>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</si>
  <si>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</si>
  <si>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</si>
  <si>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</si>
  <si>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</si>
  <si>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</si>
  <si>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</si>
  <si>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</si>
  <si>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</si>
  <si>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</si>
  <si>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</si>
  <si>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</si>
  <si>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</si>
  <si>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</si>
  <si>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</si>
  <si>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</si>
  <si>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</si>
  <si>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</si>
  <si>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</si>
  <si>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</si>
  <si>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</si>
  <si>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</si>
  <si>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</si>
  <si>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</si>
  <si>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</si>
  <si>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</si>
  <si>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</si>
  <si>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</si>
  <si>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</si>
  <si>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</si>
  <si>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</si>
  <si>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</si>
  <si>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</si>
  <si>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</si>
  <si>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</si>
  <si>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</si>
  <si>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</si>
  <si>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</si>
  <si>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</si>
  <si>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</si>
  <si>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</si>
  <si>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</si>
  <si>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</si>
  <si>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</si>
  <si>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</si>
  <si>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</si>
  <si>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</si>
  <si>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</si>
  <si>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</si>
  <si>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</si>
  <si>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</si>
  <si>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</si>
  <si>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</si>
  <si>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</si>
  <si>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</si>
  <si>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</si>
  <si>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</si>
  <si>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</si>
  <si>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</si>
  <si>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</si>
  <si>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</si>
  <si>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</si>
  <si>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</si>
  <si>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</si>
  <si>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</si>
  <si>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</si>
  <si>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</si>
  <si>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</si>
  <si>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</si>
  <si>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</si>
  <si>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</si>
  <si>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</si>
  <si>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</si>
  <si>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</si>
  <si>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</si>
  <si>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</si>
  <si>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</si>
  <si>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</si>
  <si>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</si>
  <si>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</si>
  <si>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</si>
  <si>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</si>
  <si>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</si>
  <si>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</si>
  <si>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</si>
  <si>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</si>
  <si>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</si>
  <si>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</si>
  <si>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</si>
  <si>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</si>
  <si>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</si>
  <si>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</si>
  <si>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</si>
  <si>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</si>
  <si>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</si>
  <si>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</si>
  <si>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</si>
  <si>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</si>
  <si>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</si>
  <si>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</si>
  <si>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</si>
  <si>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</si>
  <si>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</si>
  <si>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</si>
  <si>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</si>
  <si>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</si>
  <si>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</si>
  <si>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</si>
  <si>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</si>
  <si>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</si>
  <si>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</si>
  <si>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</si>
  <si>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</si>
  <si>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</si>
  <si>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</si>
  <si>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</si>
  <si>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</si>
  <si>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</si>
  <si>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</si>
  <si>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</si>
  <si>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</si>
  <si>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</si>
  <si>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</si>
  <si>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</si>
  <si>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</si>
  <si>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</si>
  <si>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</si>
  <si>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</si>
  <si>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</si>
  <si>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</si>
  <si>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</si>
  <si>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</si>
  <si>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</si>
  <si>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</si>
  <si>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</si>
  <si>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</si>
  <si>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</si>
  <si>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</si>
  <si>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</si>
  <si>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</si>
  <si>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</si>
  <si>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</si>
  <si>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</si>
  <si>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</si>
  <si>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</si>
  <si>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</si>
  <si>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</si>
  <si>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</si>
  <si>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</si>
  <si>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</si>
  <si>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</si>
  <si>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</si>
  <si>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</si>
  <si>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</si>
  <si>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</si>
  <si>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</si>
  <si>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</si>
  <si>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</si>
  <si>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</si>
  <si>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</si>
  <si>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</si>
  <si>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</si>
  <si>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</si>
  <si>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</si>
  <si>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</si>
  <si>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</si>
  <si>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</si>
  <si>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</si>
  <si>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</si>
  <si>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</si>
  <si>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</si>
  <si>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</si>
  <si>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</si>
  <si>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</si>
  <si>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</si>
  <si>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</si>
  <si>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</si>
  <si>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</si>
  <si>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</si>
  <si>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</si>
  <si>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</si>
  <si>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</si>
  <si>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</si>
  <si>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</si>
  <si>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</si>
  <si>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</si>
  <si>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</si>
  <si>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</si>
  <si>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</si>
  <si>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</si>
  <si>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</si>
  <si>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</si>
  <si>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</si>
  <si>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</si>
  <si>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</si>
  <si>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</si>
  <si>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</si>
  <si>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</si>
  <si>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</si>
  <si>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</si>
  <si>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</si>
  <si>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</si>
  <si>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</si>
  <si>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</si>
  <si>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</si>
  <si>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</si>
  <si>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</si>
  <si>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</si>
  <si>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</si>
  <si>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</si>
  <si>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</si>
  <si>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</si>
  <si>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</si>
  <si>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</si>
  <si>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</si>
  <si>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</si>
  <si>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</si>
  <si>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</si>
  <si>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</si>
  <si>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</si>
  <si>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</si>
  <si>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</si>
  <si>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</si>
  <si>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</si>
  <si>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</si>
  <si>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</si>
  <si>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</si>
  <si>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</si>
  <si>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</si>
  <si>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</si>
  <si>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</si>
  <si>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</si>
  <si>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</si>
  <si>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</si>
  <si>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</si>
  <si>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</si>
  <si>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</si>
  <si>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</si>
  <si>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</si>
  <si>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</si>
  <si>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</si>
  <si>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</si>
  <si>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</si>
  <si>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</si>
  <si>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</si>
  <si>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</si>
  <si>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</si>
  <si>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</si>
  <si>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</si>
  <si>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</si>
  <si>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</si>
  <si>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</si>
  <si>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</si>
  <si>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</si>
  <si>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</si>
  <si>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</si>
  <si>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</si>
  <si>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</si>
  <si>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</si>
  <si>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</si>
  <si>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</si>
  <si>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</si>
  <si>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</si>
  <si>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</si>
  <si>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</si>
  <si>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</si>
  <si>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</si>
  <si>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</si>
  <si>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</si>
  <si>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</si>
  <si>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</si>
  <si>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</si>
  <si>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</si>
  <si>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</si>
  <si>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</si>
  <si>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</si>
  <si>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</si>
  <si>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</si>
  <si>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</si>
  <si>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</si>
  <si>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</si>
  <si>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</si>
  <si>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</si>
  <si>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</si>
  <si>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</si>
  <si>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</si>
  <si>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</si>
  <si>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</si>
  <si>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</si>
  <si>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</si>
  <si>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</si>
  <si>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</si>
  <si>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</si>
  <si>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</si>
  <si>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</si>
  <si>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</si>
  <si>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</si>
  <si>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</si>
  <si>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</si>
  <si>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</si>
  <si>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</si>
  <si>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</si>
  <si>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</si>
  <si>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</si>
  <si>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</si>
  <si>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</si>
  <si>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</si>
  <si>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</si>
  <si>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</si>
  <si>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</si>
  <si>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</si>
  <si>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</si>
  <si>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</si>
  <si>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</si>
  <si>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</si>
  <si>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</si>
  <si>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</si>
  <si>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</si>
  <si>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</si>
  <si>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</si>
  <si>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</si>
  <si>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</si>
  <si>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</si>
  <si>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</si>
  <si>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</si>
  <si>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</si>
  <si>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</si>
  <si>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</si>
  <si>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</si>
  <si>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</si>
  <si>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</si>
  <si>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</si>
  <si>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</si>
  <si>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</si>
  <si>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</si>
  <si>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</si>
  <si>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</si>
  <si>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</si>
  <si>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</si>
  <si>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</si>
  <si>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</si>
  <si>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</si>
  <si>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</si>
  <si>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</si>
  <si>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</si>
  <si>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</si>
  <si>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</si>
  <si>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</si>
  <si>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</si>
  <si>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</si>
  <si>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</si>
  <si>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</si>
  <si>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</si>
  <si>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</si>
  <si>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</si>
  <si>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</si>
  <si>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</si>
  <si>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</si>
  <si>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</si>
  <si>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</si>
  <si>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</si>
  <si>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</si>
  <si>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</si>
  <si>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</si>
  <si>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</si>
  <si>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</si>
  <si>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</si>
  <si>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</si>
  <si>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</si>
  <si>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</si>
  <si>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</si>
  <si>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</si>
  <si>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</si>
  <si>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</si>
  <si>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</si>
  <si>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</si>
  <si>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</si>
  <si>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</si>
  <si>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</si>
  <si>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</si>
  <si>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</si>
  <si>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</si>
  <si>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</si>
  <si>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</si>
  <si>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</si>
  <si>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</si>
  <si>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</si>
  <si>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</si>
  <si>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</si>
  <si>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</si>
  <si>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</si>
  <si>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</si>
  <si>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</si>
  <si>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</si>
  <si>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</si>
  <si>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</si>
  <si>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</si>
  <si>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</si>
  <si>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</si>
  <si>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</si>
  <si>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</si>
  <si>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</si>
  <si>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</si>
  <si>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</si>
  <si>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</si>
  <si>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</si>
  <si>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</si>
  <si>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</si>
  <si>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</si>
  <si>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</si>
  <si>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</si>
  <si>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</si>
  <si>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</si>
  <si>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</si>
  <si>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</si>
  <si>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</si>
  <si>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</si>
  <si>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</si>
  <si>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</si>
  <si>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</si>
  <si>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</si>
  <si>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</si>
  <si>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</si>
  <si>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</si>
  <si>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</si>
  <si>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</si>
  <si>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</si>
  <si>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</si>
  <si>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</si>
  <si>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</si>
  <si>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</si>
  <si>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</si>
  <si>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</si>
  <si>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</si>
  <si>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</si>
  <si>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</si>
  <si>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</si>
  <si>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</si>
  <si>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</si>
  <si>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</si>
  <si>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</si>
  <si>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</si>
  <si>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</si>
  <si>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</si>
  <si>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</si>
  <si>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</si>
  <si>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</si>
  <si>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</si>
  <si>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</si>
  <si>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</si>
  <si>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</si>
  <si>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</si>
  <si>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</si>
  <si>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</si>
  <si>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</si>
  <si>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</si>
  <si>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</si>
  <si>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</si>
  <si>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</si>
  <si>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</si>
  <si>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</si>
  <si>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</si>
  <si>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</si>
  <si>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</si>
  <si>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</si>
  <si>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</si>
  <si>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</si>
  <si>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</si>
  <si>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</si>
  <si>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</si>
  <si>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</si>
  <si>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</si>
  <si>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</si>
  <si>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</si>
  <si>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</si>
  <si>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</si>
  <si>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</si>
  <si>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</si>
  <si>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</si>
  <si>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</si>
  <si>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</si>
  <si>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</si>
  <si>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</si>
  <si>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</si>
  <si>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</si>
  <si>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</si>
  <si>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</si>
  <si>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</si>
  <si>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</si>
  <si>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</si>
  <si>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</si>
  <si>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</si>
  <si>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</si>
  <si>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</si>
  <si>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</si>
  <si>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</si>
  <si>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</si>
  <si>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</si>
  <si>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</si>
  <si>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</si>
  <si>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</si>
  <si>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</si>
  <si>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</si>
  <si>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</si>
  <si>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</si>
  <si>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</si>
  <si>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</si>
  <si>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</si>
  <si>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</si>
  <si>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</si>
  <si>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</si>
  <si>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</si>
  <si>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</si>
  <si>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</si>
  <si>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</si>
  <si>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</si>
  <si>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</si>
  <si>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</si>
  <si>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</si>
  <si>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</si>
  <si>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</si>
  <si>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</si>
  <si>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</si>
  <si>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</si>
  <si>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</si>
  <si>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</si>
  <si>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</si>
  <si>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</si>
  <si>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</si>
  <si>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</si>
  <si>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</si>
  <si>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</si>
  <si>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</si>
  <si>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</si>
  <si>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</si>
  <si>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</si>
  <si>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</si>
  <si>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</si>
  <si>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</si>
  <si>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</si>
  <si>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</si>
  <si>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</si>
  <si>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</si>
  <si>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</si>
  <si>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</si>
  <si>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</si>
  <si>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</si>
  <si>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</si>
  <si>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</si>
  <si>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</si>
  <si>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</si>
  <si>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</si>
  <si>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</si>
  <si>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</si>
  <si>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</si>
  <si>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</si>
  <si>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</si>
  <si>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</si>
  <si>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</si>
  <si>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</si>
  <si>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</si>
  <si>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</si>
  <si>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</si>
  <si>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</si>
  <si>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</si>
  <si>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</si>
  <si>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</si>
  <si>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</si>
  <si>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</si>
  <si>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</si>
  <si>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</si>
  <si>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</si>
  <si>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</si>
  <si>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</si>
  <si>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</si>
  <si>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</si>
  <si>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</si>
  <si>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</si>
  <si>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</si>
  <si>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</si>
  <si>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</si>
  <si>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</si>
  <si>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</si>
  <si>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</si>
  <si>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</si>
  <si>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</si>
  <si>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</si>
  <si>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</si>
  <si>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</si>
  <si>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</si>
  <si>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</si>
  <si>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</si>
  <si>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</si>
  <si>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</si>
  <si>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</si>
  <si>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</si>
  <si>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</si>
  <si>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</si>
  <si>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</si>
  <si>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</si>
  <si>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</si>
  <si>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</si>
  <si>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</si>
  <si>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</si>
  <si>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</si>
  <si>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</si>
  <si>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</si>
  <si>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</si>
  <si>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</si>
  <si>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</si>
  <si>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</si>
  <si>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</si>
  <si>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</si>
  <si>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</si>
  <si>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</si>
  <si>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</si>
  <si>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</si>
  <si>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</si>
  <si>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</si>
  <si>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</si>
  <si>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</si>
  <si>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</si>
  <si>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</si>
  <si>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</si>
  <si>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</si>
  <si>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</si>
  <si>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</si>
  <si>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</si>
  <si>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</si>
  <si>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</si>
  <si>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</si>
  <si>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</si>
  <si>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</si>
  <si>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</si>
  <si>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</si>
  <si>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</si>
  <si>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</si>
  <si>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</si>
  <si>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</si>
  <si>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</si>
  <si>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</si>
  <si>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</si>
  <si>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</si>
  <si>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</si>
  <si>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</si>
  <si>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</si>
  <si>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</si>
  <si>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</si>
  <si>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</si>
  <si>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</si>
  <si>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</si>
  <si>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</si>
  <si>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</si>
  <si>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</si>
  <si>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</si>
  <si>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</si>
  <si>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</si>
  <si>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</si>
  <si>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</si>
  <si>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</si>
  <si>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</si>
  <si>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</si>
  <si>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</si>
  <si>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</si>
  <si>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</si>
  <si>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</si>
  <si>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</si>
  <si>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</si>
  <si>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</si>
  <si>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</si>
  <si>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</si>
  <si>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</si>
  <si>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</si>
  <si>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</si>
  <si>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</si>
  <si>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</si>
  <si>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</si>
  <si>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</si>
  <si>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</si>
  <si>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</si>
  <si>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</si>
  <si>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</si>
  <si>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</si>
  <si>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</si>
  <si>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</si>
  <si>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</si>
  <si>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</si>
  <si>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</si>
  <si>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</si>
  <si>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</si>
  <si>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</si>
  <si>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</si>
  <si>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</si>
  <si>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</si>
  <si>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</si>
  <si>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</si>
  <si>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</si>
  <si>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</si>
  <si>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</si>
  <si>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</si>
  <si>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</si>
  <si>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</si>
  <si>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</si>
  <si>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</si>
  <si>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</si>
  <si>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</si>
  <si>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</si>
  <si>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</si>
  <si>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</si>
  <si>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</si>
  <si>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</si>
  <si>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</si>
  <si>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</si>
  <si>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</si>
  <si>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</si>
  <si>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</si>
  <si>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</si>
  <si>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</si>
  <si>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</si>
  <si>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</si>
  <si>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</si>
  <si>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</si>
  <si>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</si>
  <si>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</si>
  <si>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</si>
  <si>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</si>
  <si>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</si>
  <si>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</si>
  <si>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</si>
  <si>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</si>
  <si>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</si>
  <si>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</si>
  <si>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</si>
  <si>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</si>
  <si>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</si>
  <si>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</si>
  <si>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</si>
  <si>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</si>
  <si>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</si>
  <si>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</si>
  <si>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</si>
  <si>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</si>
  <si>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</si>
  <si>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</si>
  <si>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</si>
  <si>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</si>
  <si>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</si>
  <si>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</si>
  <si>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</si>
  <si>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</si>
  <si>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</si>
  <si>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</si>
  <si>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</si>
  <si>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</si>
  <si>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</si>
  <si>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</si>
  <si>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</si>
  <si>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</si>
  <si>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</si>
  <si>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</si>
  <si>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</si>
  <si>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</si>
  <si>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</si>
  <si>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</si>
  <si>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</si>
  <si>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</si>
  <si>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</si>
  <si>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</si>
  <si>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</si>
  <si>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</si>
  <si>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</si>
  <si>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</si>
  <si>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</si>
  <si>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</si>
  <si>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</si>
  <si>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</si>
  <si>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</si>
  <si>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</si>
  <si>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</si>
  <si>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</si>
  <si>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</si>
  <si>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</si>
  <si>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</si>
  <si>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</si>
  <si>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</si>
  <si>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</si>
  <si>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</si>
  <si>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</si>
  <si>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</si>
  <si>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</si>
  <si>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</si>
  <si>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</si>
  <si>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</si>
  <si>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</si>
  <si>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</si>
  <si>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</si>
  <si>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</si>
  <si>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</si>
  <si>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</si>
  <si>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</si>
  <si>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</si>
  <si>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</si>
  <si>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</si>
  <si>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</si>
  <si>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</si>
  <si>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</si>
  <si>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</si>
  <si>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</si>
  <si>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</si>
  <si>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</si>
  <si>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</si>
  <si>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</si>
  <si>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</si>
  <si>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</si>
  <si>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</si>
  <si>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</si>
  <si>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</si>
  <si>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</si>
  <si>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</si>
  <si>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</si>
  <si>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</si>
  <si>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</si>
  <si>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</si>
  <si>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</si>
  <si>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</si>
  <si>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</si>
  <si>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</si>
  <si>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</si>
  <si>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</si>
  <si>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</si>
  <si>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</si>
  <si>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</si>
  <si>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</si>
  <si>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</si>
  <si>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</si>
  <si>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</si>
  <si>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</si>
  <si>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</si>
  <si>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</si>
  <si>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</si>
  <si>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</si>
  <si>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</si>
  <si>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</si>
  <si>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</si>
  <si>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</si>
  <si>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</si>
  <si>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</si>
  <si>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</si>
  <si>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</si>
  <si>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</si>
  <si>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</si>
  <si>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</si>
  <si>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</si>
  <si>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</si>
  <si>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</si>
  <si>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</si>
  <si>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</si>
  <si>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</si>
  <si>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</si>
  <si>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</si>
  <si>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</si>
  <si>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</si>
  <si>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</si>
  <si>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</si>
  <si>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</si>
  <si>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</si>
  <si>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</si>
  <si>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</si>
  <si>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</si>
  <si>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</si>
  <si>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</si>
  <si>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</si>
  <si>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</si>
  <si>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</si>
  <si>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</si>
  <si>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</si>
  <si>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</si>
  <si>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</si>
  <si>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</si>
  <si>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</si>
  <si>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</si>
  <si>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</si>
  <si>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</si>
  <si>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</si>
  <si>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</si>
  <si>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</si>
  <si>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</si>
  <si>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</si>
  <si>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</si>
  <si>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</si>
  <si>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</si>
  <si>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</si>
  <si>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</si>
  <si>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</si>
  <si>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</si>
  <si>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</si>
  <si>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</si>
  <si>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</si>
  <si>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</si>
  <si>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</si>
  <si>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</si>
  <si>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</si>
  <si>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</si>
  <si>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</si>
  <si>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</si>
  <si>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</si>
  <si>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</si>
  <si>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</si>
  <si>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</si>
  <si>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</si>
  <si>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</si>
  <si>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</si>
  <si>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</si>
  <si>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</si>
  <si>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</si>
  <si>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</si>
  <si>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</si>
  <si>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</si>
  <si>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</si>
  <si>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</si>
  <si>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</si>
  <si>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</si>
  <si>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</si>
  <si>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</si>
  <si>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</si>
  <si>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</si>
  <si>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</si>
  <si>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</si>
  <si>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</si>
  <si>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</si>
  <si>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</si>
  <si>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</si>
  <si>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</si>
  <si>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</si>
  <si>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</si>
  <si>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</si>
  <si>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</si>
  <si>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</si>
  <si>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</si>
  <si>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</si>
  <si>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</si>
  <si>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</si>
  <si>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</si>
  <si>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</si>
  <si>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</si>
  <si>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</si>
  <si>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</si>
  <si>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</si>
  <si>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</si>
  <si>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</si>
  <si>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</si>
  <si>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</si>
  <si>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</si>
  <si>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</si>
  <si>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</si>
  <si>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</si>
  <si>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</si>
  <si>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</si>
  <si>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</si>
  <si>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</si>
  <si>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</si>
  <si>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</si>
  <si>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</si>
  <si>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</si>
  <si>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</si>
  <si>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</si>
  <si>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</si>
  <si>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</si>
  <si>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</si>
  <si>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</si>
  <si>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</si>
  <si>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</si>
  <si>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</si>
  <si>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</si>
  <si>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</si>
  <si>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</si>
  <si>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</si>
  <si>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</si>
  <si>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</si>
  <si>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</si>
  <si>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</si>
  <si>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</si>
  <si>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</si>
  <si>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</si>
  <si>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</si>
  <si>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</si>
  <si>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</si>
  <si>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</si>
  <si>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</si>
  <si>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</si>
  <si>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</si>
  <si>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</si>
  <si>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</si>
  <si>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</si>
  <si>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</si>
  <si>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</si>
  <si>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</si>
  <si>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</si>
  <si>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</si>
  <si>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</si>
  <si>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</si>
  <si>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</si>
  <si>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</si>
  <si>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</si>
  <si>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</si>
  <si>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</si>
  <si>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</si>
  <si>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</si>
  <si>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</si>
  <si>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</si>
  <si>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</si>
  <si>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</si>
  <si>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</si>
  <si>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</si>
  <si>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</si>
  <si>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</si>
  <si>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</si>
  <si>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</si>
  <si>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</si>
  <si>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</si>
  <si>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</si>
  <si>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</si>
  <si>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</si>
  <si>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</si>
  <si>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</si>
  <si>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</si>
  <si>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</si>
  <si>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</si>
  <si>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</si>
  <si>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</si>
  <si>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</si>
  <si>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</si>
  <si>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</si>
  <si>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</si>
  <si>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</si>
  <si>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</si>
  <si>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</si>
  <si>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</si>
  <si>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</si>
  <si>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</si>
  <si>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</si>
  <si>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</si>
  <si>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</si>
  <si>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</si>
  <si>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</si>
  <si>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</si>
  <si>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</si>
  <si>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</si>
  <si>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</si>
  <si>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</si>
  <si>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</si>
  <si>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</si>
  <si>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</si>
  <si>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</si>
  <si>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</si>
  <si>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</si>
  <si>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</si>
  <si>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</si>
  <si>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</si>
  <si>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</si>
  <si>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</si>
  <si>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</si>
  <si>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</si>
  <si>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</si>
  <si>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</si>
  <si>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</si>
  <si>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</si>
  <si>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</si>
  <si>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</si>
  <si>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</si>
  <si>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</si>
  <si>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</si>
  <si>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</si>
  <si>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</si>
  <si>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</si>
  <si>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</si>
  <si>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</si>
  <si>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</si>
  <si>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</si>
  <si>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</si>
  <si>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</si>
  <si>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</si>
  <si>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</si>
  <si>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</si>
  <si>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</si>
  <si>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</si>
  <si>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</si>
  <si>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</si>
  <si>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</si>
  <si>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</si>
  <si>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</si>
  <si>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</si>
  <si>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</si>
  <si>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</si>
  <si>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</si>
  <si>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</si>
  <si>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</si>
  <si>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</si>
  <si>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</si>
  <si>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</si>
  <si>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</si>
  <si>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</si>
  <si>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</si>
  <si>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</si>
  <si>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</si>
  <si>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</si>
  <si>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</si>
  <si>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</si>
  <si>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</si>
  <si>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</si>
  <si>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</si>
  <si>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</si>
  <si>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</si>
  <si>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</si>
  <si>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</si>
  <si>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</si>
  <si>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</si>
  <si>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</si>
  <si>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</si>
  <si>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</si>
  <si>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</si>
  <si>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</si>
  <si>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</si>
  <si>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</si>
  <si>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</si>
  <si>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</si>
  <si>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</si>
  <si>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</si>
  <si>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</si>
  <si>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</si>
  <si>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</si>
  <si>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</si>
  <si>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</si>
  <si>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</si>
  <si>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</si>
  <si>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</si>
  <si>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</si>
  <si>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</si>
  <si>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</si>
  <si>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</si>
  <si>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</si>
  <si>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</si>
  <si>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</si>
  <si>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</si>
  <si>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</si>
  <si>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</si>
  <si>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</si>
  <si>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</si>
  <si>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</si>
  <si>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</si>
  <si>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</si>
  <si>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</si>
  <si>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</si>
  <si>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</si>
  <si>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</si>
  <si>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</si>
  <si>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</si>
  <si>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</si>
  <si>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</si>
  <si>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</si>
  <si>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</si>
  <si>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</si>
  <si>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</si>
  <si>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</si>
  <si>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</si>
  <si>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</si>
  <si>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</si>
  <si>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</si>
  <si>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</si>
  <si>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</si>
  <si>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</si>
  <si>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</si>
  <si>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</si>
  <si>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</si>
  <si>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</si>
  <si>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</si>
  <si>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</si>
  <si>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</si>
  <si>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</si>
  <si>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</si>
  <si>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</si>
  <si>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</si>
  <si>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</si>
  <si>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</si>
  <si>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</si>
  <si>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</si>
  <si>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</si>
  <si>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</si>
  <si>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</si>
  <si>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</si>
  <si>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</si>
  <si>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</si>
  <si>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</si>
  <si>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</si>
  <si>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</si>
  <si>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</si>
  <si>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</si>
  <si>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</si>
  <si>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</si>
  <si>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</si>
  <si>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</si>
  <si>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</si>
  <si>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</si>
  <si>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</si>
  <si>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</si>
  <si>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</si>
  <si>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</si>
  <si>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</si>
  <si>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</si>
  <si>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</si>
  <si>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</si>
  <si>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</si>
  <si>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</si>
  <si>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</si>
  <si>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</si>
  <si>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</si>
  <si>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</si>
  <si>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</si>
  <si>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</si>
  <si>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</si>
  <si>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</si>
  <si>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</si>
  <si>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</si>
  <si>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</si>
  <si>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</si>
  <si>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</si>
  <si>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</si>
  <si>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</si>
  <si>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</si>
  <si>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</si>
  <si>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</si>
  <si>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</si>
  <si>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</si>
  <si>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</si>
  <si>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</si>
  <si>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</si>
  <si>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</si>
  <si>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</si>
  <si>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</si>
  <si>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</si>
  <si>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</si>
  <si>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</si>
  <si>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</si>
  <si>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</si>
  <si>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</si>
  <si>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</si>
  <si>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</si>
  <si>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</si>
  <si>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</si>
  <si>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</si>
  <si>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</si>
  <si>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</si>
  <si>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</si>
  <si>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</si>
  <si>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</si>
  <si>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</si>
  <si>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</si>
  <si>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</si>
  <si>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</si>
  <si>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</si>
  <si>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</si>
  <si>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</si>
  <si>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</si>
  <si>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</si>
  <si>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</si>
  <si>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</si>
  <si>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</si>
  <si>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</si>
  <si>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</si>
  <si>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</si>
  <si>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</si>
  <si>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</si>
  <si>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</si>
  <si>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</si>
  <si>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</si>
  <si>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</si>
  <si>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</si>
  <si>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</si>
  <si>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</si>
  <si>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</si>
  <si>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</si>
  <si>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</si>
  <si>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</si>
  <si>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</si>
  <si>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</si>
  <si>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</si>
  <si>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</si>
  <si>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</si>
  <si>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</si>
  <si>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</si>
  <si>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</si>
  <si>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</si>
  <si>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</si>
  <si>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</si>
  <si>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</si>
  <si>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</si>
  <si>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</si>
  <si>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</si>
  <si>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</si>
  <si>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</si>
  <si>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</si>
  <si>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</si>
  <si>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</si>
  <si>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</si>
  <si>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</si>
  <si>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</si>
  <si>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</si>
  <si>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</si>
  <si>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</si>
  <si>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</si>
  <si>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</si>
  <si>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</si>
  <si>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</si>
  <si>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</si>
  <si>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</si>
  <si>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</si>
  <si>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</si>
  <si>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</si>
  <si>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</si>
  <si>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</si>
  <si>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</si>
  <si>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</si>
  <si>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</si>
  <si>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</si>
  <si>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</si>
  <si>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</si>
  <si>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</si>
  <si>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</si>
  <si>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</si>
  <si>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</si>
  <si>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</si>
  <si>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</si>
  <si>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</si>
  <si>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</si>
  <si>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</si>
  <si>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</si>
  <si>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</si>
  <si>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</si>
  <si>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</si>
  <si>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</si>
  <si>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</si>
  <si>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</si>
  <si>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</si>
  <si>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</si>
  <si>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</si>
  <si>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</si>
  <si>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</si>
  <si>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</si>
  <si>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</si>
  <si>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</si>
  <si>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</si>
  <si>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</si>
  <si>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</si>
  <si>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</si>
  <si>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</si>
  <si>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</si>
  <si>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</si>
  <si>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</si>
  <si>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</si>
  <si>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</si>
  <si>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</si>
  <si>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</si>
  <si>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</si>
  <si>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</si>
  <si>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</si>
  <si>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</si>
  <si>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</si>
  <si>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</si>
  <si>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</si>
  <si>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</si>
  <si>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</si>
  <si>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</si>
  <si>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</si>
  <si>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</si>
  <si>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</si>
  <si>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</si>
  <si>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</si>
  <si>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</si>
  <si>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</si>
  <si>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</si>
  <si>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</si>
  <si>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</si>
  <si>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</si>
  <si>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</si>
  <si>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</si>
  <si>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</si>
  <si>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</si>
  <si>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</si>
  <si>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</si>
  <si>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</si>
  <si>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</si>
  <si>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</si>
  <si>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</si>
  <si>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</si>
  <si>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</si>
  <si>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</si>
  <si>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</si>
  <si>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</si>
  <si>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</si>
  <si>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</si>
  <si>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</si>
  <si>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</si>
  <si>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</si>
  <si>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</si>
  <si>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</si>
  <si>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</si>
  <si>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</si>
  <si>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</si>
  <si>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</si>
  <si>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</si>
  <si>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</si>
  <si>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</si>
  <si>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</si>
  <si>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</si>
  <si>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</si>
  <si>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</si>
  <si>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</si>
  <si>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</si>
  <si>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</si>
  <si>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</si>
  <si>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</si>
  <si>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</si>
  <si>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</si>
  <si>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</si>
  <si>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</si>
  <si>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</si>
  <si>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</si>
  <si>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</si>
  <si>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</si>
  <si>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</si>
  <si>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</si>
  <si>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</si>
  <si>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</si>
  <si>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</si>
  <si>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</si>
  <si>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</si>
  <si>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</si>
  <si>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</si>
  <si>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</si>
  <si>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</si>
  <si>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</si>
  <si>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</si>
  <si>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</si>
  <si>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</si>
  <si>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</si>
  <si>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</si>
  <si>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</si>
  <si>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</si>
  <si>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</si>
  <si>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</si>
  <si>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</si>
  <si>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</si>
  <si>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</si>
  <si>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</si>
  <si>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</si>
  <si>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</si>
  <si>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</si>
  <si>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</si>
  <si>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</si>
  <si>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</si>
  <si>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</si>
  <si>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</si>
  <si>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</si>
  <si>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</si>
  <si>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</si>
  <si>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</si>
  <si>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</si>
  <si>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</si>
  <si>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</si>
  <si>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</si>
  <si>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</si>
  <si>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</si>
  <si>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</si>
  <si>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</si>
  <si>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</si>
  <si>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</si>
  <si>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</si>
  <si>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</si>
  <si>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</si>
  <si>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</si>
  <si>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</si>
  <si>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</si>
  <si>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</si>
  <si>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</si>
  <si>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</si>
  <si>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</si>
  <si>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</si>
  <si>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</si>
  <si>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</si>
  <si>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</si>
  <si>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</si>
  <si>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</si>
  <si>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</si>
  <si>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</si>
  <si>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</si>
  <si>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</si>
  <si>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</si>
  <si>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</si>
  <si>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</si>
  <si>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</si>
  <si>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</si>
  <si>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</si>
  <si>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</si>
  <si>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</si>
  <si>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</si>
  <si>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</si>
  <si>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</si>
  <si>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</si>
  <si>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</si>
  <si>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</si>
  <si>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</si>
  <si>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</si>
  <si>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</si>
  <si>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</si>
  <si>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</si>
  <si>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</si>
  <si>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</si>
  <si>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</si>
  <si>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</si>
  <si>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</si>
  <si>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</si>
  <si>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</si>
  <si>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</si>
  <si>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</si>
  <si>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</si>
  <si>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</si>
  <si>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</si>
  <si>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</si>
  <si>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</si>
  <si>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</si>
  <si>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</si>
  <si>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</si>
  <si>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</si>
  <si>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</si>
  <si>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</si>
  <si>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</si>
  <si>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</si>
  <si>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</si>
  <si>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</si>
  <si>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</si>
  <si>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</si>
  <si>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</si>
  <si>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</si>
  <si>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</si>
  <si>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</si>
  <si>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</si>
  <si>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</si>
  <si>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</si>
  <si>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</si>
  <si>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</si>
  <si>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</si>
  <si>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</si>
  <si>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</si>
  <si>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</si>
  <si>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</si>
  <si>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</si>
  <si>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</si>
  <si>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</si>
  <si>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</si>
  <si>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</si>
  <si>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</si>
  <si>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</si>
  <si>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</si>
  <si>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</si>
  <si>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</si>
  <si>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</si>
  <si>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</si>
  <si>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</si>
  <si>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</si>
  <si>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</si>
  <si>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</si>
  <si>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</si>
  <si>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</si>
  <si>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</si>
  <si>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</si>
  <si>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</si>
  <si>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</si>
  <si>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</si>
  <si>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</si>
  <si>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</si>
  <si>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</si>
  <si>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</si>
  <si>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</si>
  <si>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</si>
  <si>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</si>
  <si>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</si>
  <si>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</si>
  <si>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</si>
  <si>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</si>
  <si>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</si>
  <si>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</si>
  <si>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</si>
  <si>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</si>
  <si>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</si>
  <si>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</si>
  <si>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</si>
  <si>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</si>
  <si>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</si>
  <si>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</si>
  <si>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</si>
  <si>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</si>
  <si>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</si>
  <si>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</si>
  <si>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</si>
  <si>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</si>
  <si>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</si>
  <si>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</si>
  <si>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</si>
  <si>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</si>
  <si>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</si>
  <si>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</si>
  <si>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</si>
  <si>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</si>
  <si>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</si>
  <si>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</si>
  <si>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</si>
  <si>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</si>
  <si>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</si>
  <si>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</si>
  <si>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</si>
  <si>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</si>
  <si>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</si>
  <si>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</si>
  <si>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</si>
  <si>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</si>
  <si>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</si>
  <si>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</si>
  <si>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</si>
  <si>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</si>
  <si>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</si>
  <si>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</si>
  <si>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</si>
  <si>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</si>
  <si>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</si>
  <si>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</si>
  <si>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</si>
  <si>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</si>
  <si>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</si>
  <si>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</si>
  <si>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</si>
  <si>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</si>
  <si>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</si>
  <si>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</si>
  <si>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</si>
  <si>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</si>
  <si>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</si>
  <si>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</si>
  <si>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</si>
  <si>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</si>
  <si>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</si>
  <si>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</si>
  <si>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</si>
  <si>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</si>
  <si>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</si>
  <si>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</si>
  <si>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</si>
  <si>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</si>
  <si>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</si>
  <si>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</si>
  <si>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</si>
  <si>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</si>
  <si>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</si>
  <si>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</si>
  <si>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</si>
  <si>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</si>
  <si>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</si>
  <si>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</si>
  <si>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</si>
  <si>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</si>
  <si>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</si>
  <si>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</si>
  <si>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</si>
  <si>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</si>
  <si>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</si>
  <si>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</si>
  <si>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</si>
  <si>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</si>
  <si>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</si>
  <si>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</si>
  <si>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</si>
  <si>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</si>
  <si>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</si>
  <si>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</si>
  <si>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</si>
  <si>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</si>
  <si>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</si>
  <si>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</si>
  <si>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</si>
  <si>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</si>
  <si>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</si>
  <si>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</si>
  <si>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</si>
  <si>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</si>
  <si>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</si>
  <si>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</si>
  <si>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</si>
  <si>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</si>
  <si>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</si>
  <si>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</si>
  <si>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</si>
  <si>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</si>
  <si>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</si>
  <si>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</si>
  <si>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</si>
  <si>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</si>
  <si>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</si>
  <si>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</si>
  <si>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</si>
  <si>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</si>
  <si>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</si>
  <si>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</si>
  <si>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</si>
  <si>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</si>
  <si>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</si>
  <si>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</si>
  <si>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</si>
  <si>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</si>
  <si>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</si>
  <si>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</si>
  <si>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</si>
  <si>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</si>
  <si>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</si>
  <si>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</si>
  <si>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</si>
  <si>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</si>
  <si>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</si>
  <si>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</si>
  <si>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</si>
  <si>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</si>
  <si>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</si>
  <si>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</si>
  <si>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</si>
  <si>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</si>
  <si>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</si>
  <si>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</si>
  <si>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</si>
  <si>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</si>
  <si>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</si>
  <si>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</si>
  <si>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</si>
  <si>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</si>
  <si>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</si>
  <si>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</si>
  <si>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</si>
  <si>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</si>
  <si>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</si>
  <si>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</si>
  <si>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</si>
  <si>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</si>
  <si>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</si>
  <si>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</si>
  <si>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</si>
  <si>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</si>
  <si>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</si>
  <si>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</si>
  <si>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</si>
  <si>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</si>
  <si>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</si>
  <si>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</si>
  <si>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</si>
  <si>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</si>
  <si>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</si>
  <si>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</si>
  <si>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</si>
  <si>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</si>
  <si>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</si>
  <si>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</si>
  <si>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</si>
  <si>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</si>
  <si>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</si>
  <si>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</si>
  <si>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</si>
  <si>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</si>
  <si>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</si>
  <si>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</si>
  <si>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</si>
  <si>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</si>
  <si>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</si>
  <si>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</si>
  <si>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</si>
  <si>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</si>
  <si>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</si>
  <si>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</si>
  <si>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</si>
  <si>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</si>
  <si>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</si>
  <si>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</si>
  <si>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</si>
  <si>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</si>
  <si>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</si>
  <si>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</si>
  <si>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</si>
  <si>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</si>
  <si>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</si>
  <si>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</si>
  <si>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</si>
  <si>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</si>
  <si>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</si>
  <si>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</si>
  <si>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</si>
  <si>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</si>
  <si>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</si>
  <si>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</si>
  <si>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</si>
  <si>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</si>
  <si>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</si>
  <si>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</si>
  <si>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</si>
  <si>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</si>
  <si>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</si>
  <si>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</si>
  <si>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</si>
  <si>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</si>
  <si>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</si>
  <si>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</si>
  <si>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</si>
  <si>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</si>
  <si>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</si>
  <si>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</si>
  <si>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</si>
  <si>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</si>
  <si>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</si>
  <si>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</si>
  <si>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</si>
  <si>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</si>
  <si>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</si>
  <si>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</si>
  <si>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</si>
  <si>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</si>
  <si>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</si>
  <si>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</si>
  <si>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</si>
  <si>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</si>
  <si>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</si>
  <si>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</si>
  <si>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</si>
  <si>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</si>
  <si>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</si>
  <si>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</si>
  <si>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</si>
  <si>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</si>
  <si>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</si>
  <si>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</si>
  <si>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</si>
  <si>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</si>
  <si>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</si>
  <si>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</si>
  <si>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</si>
  <si>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</si>
  <si>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</si>
  <si>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</si>
  <si>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</si>
  <si>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</si>
  <si>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</si>
  <si>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</si>
  <si>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</si>
  <si>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</si>
  <si>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</si>
  <si>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</si>
  <si>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</si>
  <si>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</si>
  <si>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</si>
  <si>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</si>
  <si>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</si>
  <si>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</si>
  <si>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</si>
  <si>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</si>
  <si>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</si>
  <si>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</si>
  <si>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</si>
  <si>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</si>
  <si>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</si>
  <si>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</si>
  <si>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</si>
  <si>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</si>
  <si>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</si>
  <si>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</si>
  <si>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</si>
  <si>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</si>
  <si>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</si>
  <si>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</si>
  <si>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</si>
  <si>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</si>
  <si>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</si>
  <si>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</si>
  <si>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</si>
  <si>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</si>
  <si>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</si>
  <si>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</si>
  <si>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</si>
  <si>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</si>
  <si>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</si>
  <si>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</si>
  <si>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</si>
  <si>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</si>
  <si>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</si>
  <si>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</si>
  <si>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</si>
  <si>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</si>
  <si>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</si>
  <si>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</si>
  <si>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</si>
  <si>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</si>
  <si>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</si>
  <si>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</si>
  <si>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</si>
  <si>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</si>
  <si>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</si>
  <si>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</si>
  <si>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</si>
  <si>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</si>
  <si>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</si>
  <si>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</si>
  <si>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</si>
  <si>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</si>
  <si>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</si>
  <si>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</si>
  <si>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</si>
  <si>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</si>
  <si>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</si>
  <si>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</si>
  <si>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</si>
  <si>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</si>
  <si>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</si>
  <si>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</si>
  <si>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</si>
  <si>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</si>
  <si>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</si>
  <si>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</si>
  <si>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</si>
  <si>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</si>
  <si>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</si>
  <si>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</si>
  <si>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</si>
  <si>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</si>
  <si>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</si>
  <si>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</si>
  <si>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</si>
  <si>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</si>
  <si>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</si>
  <si>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</si>
  <si>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</si>
  <si>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</si>
  <si>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</si>
  <si>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</si>
  <si>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</si>
  <si>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</si>
  <si>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</si>
  <si>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</si>
  <si>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</si>
  <si>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</si>
  <si>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</si>
  <si>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</si>
  <si>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</si>
  <si>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</si>
  <si>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</si>
  <si>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</si>
  <si>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</si>
  <si>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</si>
  <si>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</si>
  <si>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</si>
  <si>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</si>
  <si>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</si>
  <si>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</si>
  <si>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</si>
  <si>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</si>
  <si>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</si>
  <si>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</si>
  <si>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</si>
  <si>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</si>
  <si>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</si>
  <si>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</si>
  <si>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</si>
  <si>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</si>
  <si>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</si>
  <si>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</si>
  <si>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</si>
  <si>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</si>
  <si>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</si>
  <si>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</si>
  <si>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</si>
  <si>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</si>
  <si>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</si>
  <si>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</si>
  <si>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</si>
  <si>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</si>
  <si>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</si>
  <si>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</si>
  <si>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</si>
  <si>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</si>
  <si>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</si>
  <si>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</si>
  <si>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</si>
  <si>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</si>
  <si>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</si>
  <si>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</si>
  <si>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</si>
  <si>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</si>
  <si>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</si>
  <si>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</si>
  <si>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</si>
  <si>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</si>
  <si>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</si>
  <si>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</si>
  <si>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</si>
  <si>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</si>
  <si>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</si>
  <si>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</si>
  <si>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</si>
  <si>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</si>
  <si>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</si>
  <si>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</si>
  <si>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</si>
  <si>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</si>
  <si>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</si>
  <si>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</si>
  <si>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</si>
  <si>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</si>
  <si>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</si>
  <si>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</si>
  <si>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</si>
  <si>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</si>
  <si>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</si>
  <si>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</si>
  <si>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</si>
  <si>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</si>
  <si>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</si>
  <si>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</si>
  <si>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</si>
  <si>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</si>
  <si>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</si>
  <si>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</si>
  <si>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</si>
  <si>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</si>
  <si>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</si>
  <si>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</si>
  <si>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</si>
  <si>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</si>
  <si>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</si>
  <si>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</si>
  <si>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</si>
  <si>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</si>
  <si>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</si>
  <si>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</si>
  <si>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</si>
  <si>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</si>
  <si>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</si>
  <si>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</si>
  <si>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</si>
  <si>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</si>
  <si>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</si>
  <si>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</si>
  <si>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</si>
  <si>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</si>
  <si>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</si>
  <si>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</si>
  <si>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</si>
  <si>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</si>
  <si>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</si>
  <si>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</si>
  <si>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</si>
  <si>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</si>
  <si>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</si>
  <si>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</si>
  <si>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</si>
  <si>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</si>
  <si>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</si>
  <si>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</si>
  <si>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</si>
  <si>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</si>
  <si>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</si>
  <si>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</si>
  <si>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</si>
  <si>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</si>
  <si>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</si>
  <si>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</si>
  <si>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</si>
  <si>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</si>
  <si>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</si>
  <si>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</si>
  <si>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</si>
  <si>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</si>
  <si>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</si>
  <si>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</si>
  <si>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</si>
  <si>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</si>
  <si>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</si>
  <si>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</si>
  <si>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</si>
  <si>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</si>
  <si>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</si>
  <si>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</si>
  <si>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</si>
  <si>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</si>
  <si>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</si>
  <si>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</si>
  <si>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</si>
  <si>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</si>
  <si>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</si>
  <si>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</si>
  <si>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</si>
  <si>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</si>
  <si>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</si>
  <si>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</si>
  <si>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</si>
  <si>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</si>
  <si>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</si>
  <si>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</si>
  <si>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</si>
  <si>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</si>
  <si>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</si>
  <si>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</si>
  <si>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</si>
  <si>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</si>
  <si>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</si>
  <si>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</si>
  <si>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</si>
  <si>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</si>
  <si>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</si>
  <si>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</si>
  <si>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</si>
  <si>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</si>
  <si>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</si>
  <si>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</si>
  <si>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</si>
  <si>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</si>
  <si>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</si>
  <si>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</si>
  <si>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</si>
  <si>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</si>
  <si>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</si>
  <si>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</si>
  <si>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</si>
  <si>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</si>
  <si>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</si>
  <si>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</si>
  <si>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</si>
  <si>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</si>
  <si>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</si>
  <si>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</si>
  <si>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</si>
  <si>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</si>
  <si>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</si>
  <si>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</si>
  <si>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</si>
  <si>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</si>
  <si>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</si>
  <si>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</si>
  <si>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</si>
  <si>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</si>
  <si>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</si>
  <si>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</si>
  <si>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</si>
  <si>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</si>
  <si>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</si>
  <si>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</si>
  <si>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</si>
  <si>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</si>
  <si>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</si>
  <si>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</si>
  <si>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</si>
  <si>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</si>
  <si>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</si>
  <si>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</si>
  <si>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</si>
  <si>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</si>
  <si>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</si>
  <si>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</si>
  <si>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</si>
  <si>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</si>
  <si>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</si>
  <si>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</si>
  <si>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</si>
  <si>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</si>
  <si>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</si>
  <si>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</si>
  <si>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</si>
  <si>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</si>
  <si>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</si>
  <si>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</si>
  <si>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</si>
  <si>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</si>
  <si>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</si>
  <si>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</si>
  <si>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</si>
  <si>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</si>
  <si>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</si>
  <si>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</si>
  <si>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</si>
  <si>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</si>
  <si>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</si>
  <si>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</si>
  <si>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</si>
  <si>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</si>
  <si>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</si>
  <si>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</si>
  <si>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</si>
  <si>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</si>
  <si>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</si>
  <si>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</si>
  <si>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</si>
  <si>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</si>
  <si>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</si>
  <si>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</si>
  <si>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</si>
  <si>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</si>
  <si>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</si>
  <si>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</si>
  <si>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</si>
  <si>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</si>
  <si>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</si>
  <si>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</si>
  <si>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</si>
  <si>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</si>
  <si>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</si>
  <si>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</si>
  <si>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</si>
  <si>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</si>
  <si>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</si>
  <si>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</si>
  <si>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</si>
  <si>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</si>
  <si>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</si>
  <si>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</si>
  <si>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</si>
  <si>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</si>
  <si>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</si>
  <si>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</si>
  <si>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</si>
  <si>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</si>
  <si>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</si>
  <si>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</si>
  <si>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</si>
  <si>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</si>
  <si>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</si>
  <si>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</si>
  <si>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</si>
  <si>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</si>
  <si>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</si>
  <si>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</si>
  <si>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</si>
  <si>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</si>
  <si>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</si>
  <si>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</si>
  <si>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</si>
  <si>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</si>
  <si>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</si>
  <si>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</si>
  <si>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</si>
  <si>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</si>
  <si>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</si>
  <si>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</si>
  <si>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</si>
  <si>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</si>
  <si>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</si>
  <si>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</si>
  <si>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</si>
  <si>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</si>
  <si>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</si>
  <si>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</si>
  <si>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</si>
  <si>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</si>
  <si>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</si>
  <si>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</si>
  <si>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</si>
  <si>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</si>
  <si>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</si>
  <si>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</si>
  <si>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</si>
  <si>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</si>
  <si>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</si>
  <si>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</si>
  <si>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</si>
  <si>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</si>
  <si>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</si>
  <si>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</si>
  <si>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</si>
  <si>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</si>
  <si>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</si>
  <si>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</si>
  <si>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</si>
  <si>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</si>
  <si>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</si>
  <si>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</si>
  <si>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</si>
  <si>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</si>
  <si>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</si>
  <si>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</si>
  <si>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</si>
  <si>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</si>
  <si>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</si>
  <si>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</si>
  <si>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</si>
  <si>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</si>
  <si>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</si>
  <si>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</si>
  <si>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</si>
  <si>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</si>
  <si>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</si>
  <si>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</si>
  <si>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</si>
  <si>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</si>
  <si>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</si>
  <si>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</si>
  <si>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</si>
  <si>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</si>
  <si>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</si>
  <si>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</si>
  <si>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</si>
  <si>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</si>
  <si>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</si>
  <si>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</si>
  <si>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</si>
  <si>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</si>
  <si>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</si>
  <si>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</si>
  <si>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</si>
  <si>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</si>
  <si>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</si>
  <si>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</si>
  <si>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</si>
  <si>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</si>
  <si>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</si>
  <si>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</si>
  <si>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</si>
  <si>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</si>
  <si>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</si>
  <si>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</si>
  <si>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</si>
  <si>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</si>
  <si>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</si>
  <si>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</si>
  <si>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</si>
  <si>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</si>
  <si>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</si>
  <si>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</si>
  <si>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</si>
  <si>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</si>
  <si>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</si>
  <si>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</si>
  <si>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</si>
  <si>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</si>
  <si>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</si>
  <si>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</si>
  <si>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</si>
  <si>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</si>
  <si>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</si>
  <si>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</si>
  <si>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</si>
  <si>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</si>
  <si>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</si>
  <si>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</si>
  <si>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</si>
  <si>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</si>
  <si>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</si>
  <si>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</si>
  <si>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</si>
  <si>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</si>
  <si>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</si>
  <si>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</si>
  <si>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</si>
  <si>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</si>
  <si>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</si>
  <si>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</si>
  <si>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</si>
  <si>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</si>
  <si>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</si>
  <si>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</si>
  <si>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</si>
  <si>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</si>
  <si>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</si>
  <si>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</si>
  <si>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</si>
  <si>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</si>
  <si>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</si>
  <si>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</si>
  <si>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</si>
  <si>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</si>
  <si>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</si>
  <si>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</si>
  <si>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</si>
  <si>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</si>
  <si>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</si>
  <si>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</si>
  <si>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</si>
  <si>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</si>
  <si>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</si>
  <si>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</si>
  <si>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</si>
  <si>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</si>
  <si>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</si>
  <si>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</si>
  <si>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</si>
  <si>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</si>
  <si>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</si>
  <si>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</si>
  <si>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</si>
  <si>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</si>
  <si>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</si>
  <si>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</si>
  <si>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</si>
  <si>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</si>
  <si>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</si>
  <si>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</si>
  <si>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</si>
  <si>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</si>
  <si>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</si>
  <si>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</si>
  <si>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</si>
  <si>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</si>
  <si>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</si>
  <si>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</si>
  <si>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</si>
  <si>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</si>
  <si>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</si>
  <si>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</si>
  <si>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</si>
  <si>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</si>
  <si>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</si>
  <si>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</si>
  <si>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</si>
  <si>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</si>
  <si>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</si>
  <si>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</si>
  <si>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</si>
  <si>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</si>
  <si>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</si>
  <si>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</si>
  <si>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</si>
  <si>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</si>
  <si>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</si>
  <si>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</si>
  <si>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</si>
  <si>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</si>
  <si>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</si>
  <si>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</si>
  <si>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</si>
  <si>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</si>
  <si>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</si>
  <si>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</si>
  <si>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</si>
  <si>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</si>
  <si>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</si>
  <si>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</si>
  <si>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</si>
  <si>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</si>
  <si>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</si>
  <si>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</si>
  <si>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</si>
  <si>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</si>
  <si>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</si>
  <si>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</si>
  <si>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</si>
  <si>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</si>
  <si>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</si>
  <si>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</si>
  <si>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</si>
  <si>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</si>
  <si>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</si>
  <si>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</si>
  <si>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</si>
  <si>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</si>
  <si>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</si>
  <si>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</si>
  <si>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</si>
  <si>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</si>
  <si>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</si>
  <si>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</si>
  <si>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</si>
  <si>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</si>
  <si>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</si>
  <si>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</si>
  <si>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</si>
  <si>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</si>
  <si>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</si>
  <si>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</si>
  <si>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</si>
  <si>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</si>
  <si>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</si>
  <si>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</si>
  <si>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</si>
  <si>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</si>
  <si>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</si>
  <si>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</si>
  <si>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</si>
  <si>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</si>
  <si>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</si>
  <si>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</si>
  <si>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</si>
  <si>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</si>
  <si>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</si>
  <si>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</si>
  <si>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</si>
  <si>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</si>
  <si>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</si>
  <si>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</si>
  <si>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</si>
  <si>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</si>
  <si>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</si>
  <si>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</si>
  <si>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</si>
  <si>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</si>
  <si>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</si>
  <si>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</si>
  <si>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</si>
  <si>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</si>
  <si>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</si>
  <si>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</si>
  <si>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</si>
  <si>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</si>
  <si>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</si>
  <si>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</si>
  <si>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</si>
  <si>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</si>
  <si>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</si>
  <si>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</si>
  <si>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</si>
  <si>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</si>
  <si>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</si>
  <si>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</si>
  <si>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</si>
  <si>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</si>
  <si>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</si>
  <si>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</si>
  <si>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</si>
  <si>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</si>
  <si>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</si>
  <si>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</si>
  <si>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</si>
  <si>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</si>
  <si>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</si>
  <si>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</si>
  <si>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</si>
  <si>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</si>
  <si>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</si>
  <si>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</si>
  <si>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</si>
  <si>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</si>
  <si>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</si>
  <si>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</si>
  <si>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</si>
  <si>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</si>
  <si>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</si>
  <si>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</si>
  <si>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</si>
  <si>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</si>
  <si>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</si>
  <si>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</si>
  <si>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</si>
  <si>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</si>
  <si>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</si>
  <si>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</si>
  <si>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</si>
  <si>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</si>
  <si>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</si>
  <si>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</si>
  <si>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</si>
  <si>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</si>
  <si>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</si>
  <si>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</si>
  <si>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</si>
  <si>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</si>
  <si>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</si>
  <si>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</si>
  <si>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</si>
  <si>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</si>
  <si>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</si>
  <si>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</si>
  <si>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</si>
  <si>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</si>
  <si>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</si>
  <si>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</si>
  <si>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</si>
  <si>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</si>
  <si>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</si>
  <si>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</si>
  <si>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</si>
  <si>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</si>
  <si>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</si>
  <si>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</si>
  <si>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</si>
  <si>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</si>
  <si>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</si>
  <si>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</si>
  <si>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</si>
  <si>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</si>
  <si>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</si>
  <si>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</si>
  <si>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</si>
  <si>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</si>
  <si>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</si>
  <si>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</si>
  <si>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</si>
  <si>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</si>
  <si>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</si>
  <si>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</si>
  <si>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</si>
  <si>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</si>
  <si>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</si>
  <si>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</si>
  <si>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</si>
  <si>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</si>
  <si>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</si>
  <si>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</si>
  <si>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</si>
  <si>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</si>
  <si>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</si>
  <si>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</si>
  <si>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</si>
  <si>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</si>
  <si>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</si>
  <si>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</si>
  <si>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</si>
  <si>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</si>
  <si>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</si>
  <si>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</si>
  <si>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</si>
  <si>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</si>
  <si>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</si>
  <si>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</si>
  <si>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</si>
  <si>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</si>
  <si>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</si>
  <si>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</si>
  <si>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</si>
  <si>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</si>
  <si>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</si>
  <si>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</si>
  <si>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</si>
  <si>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</si>
  <si>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</si>
  <si>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</si>
  <si>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</si>
  <si>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</si>
  <si>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</si>
  <si>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</si>
  <si>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</si>
  <si>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</si>
  <si>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</si>
  <si>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</si>
  <si>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</si>
  <si>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</si>
  <si>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</si>
  <si>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</si>
  <si>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</si>
  <si>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</si>
  <si>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</si>
  <si>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</si>
  <si>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</si>
  <si>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</si>
  <si>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</si>
  <si>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</si>
  <si>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</si>
  <si>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</si>
  <si>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</si>
  <si>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</si>
  <si>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</si>
  <si>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</si>
  <si>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</si>
  <si>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</si>
  <si>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</si>
  <si>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</si>
  <si>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</si>
  <si>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</si>
  <si>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</si>
  <si>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</si>
  <si>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</si>
  <si>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</si>
  <si>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</si>
  <si>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</si>
  <si>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</si>
  <si>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</si>
  <si>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</si>
  <si>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</si>
  <si>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</si>
  <si>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</si>
  <si>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</si>
  <si>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</si>
  <si>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</si>
  <si>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</si>
  <si>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</si>
  <si>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</si>
  <si>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</si>
  <si>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</si>
  <si>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</si>
  <si>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</si>
  <si>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</si>
  <si>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</si>
  <si>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</si>
  <si>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</si>
  <si>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</si>
  <si>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</si>
  <si>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</si>
  <si>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</si>
  <si>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</si>
  <si>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</si>
  <si>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</si>
  <si>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</si>
  <si>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</si>
  <si>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</si>
  <si>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</si>
  <si>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</si>
  <si>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</si>
  <si>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</si>
  <si>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</si>
  <si>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</si>
  <si>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</si>
  <si>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</si>
  <si>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</si>
  <si>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</si>
  <si>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</si>
  <si>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</si>
  <si>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</si>
  <si>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</si>
  <si>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</si>
  <si>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</si>
  <si>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</si>
  <si>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</si>
  <si>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</si>
  <si>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</si>
  <si>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</si>
  <si>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</si>
  <si>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</si>
  <si>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</si>
  <si>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</si>
  <si>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</si>
  <si>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</si>
  <si>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</si>
  <si>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</si>
  <si>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</si>
  <si>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</si>
  <si>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</si>
  <si>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</si>
  <si>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</si>
  <si>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</si>
  <si>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</si>
  <si>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</si>
  <si>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</si>
  <si>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</si>
  <si>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</si>
  <si>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</si>
  <si>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</si>
  <si>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</si>
  <si>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</si>
  <si>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</si>
  <si>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</si>
  <si>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</si>
  <si>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</si>
  <si>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</si>
  <si>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</si>
  <si>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</si>
  <si>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</si>
  <si>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</si>
  <si>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</si>
  <si>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</si>
  <si>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</si>
  <si>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</si>
  <si>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</si>
  <si>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</si>
  <si>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</si>
  <si>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</si>
  <si>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</si>
  <si>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</si>
  <si>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</si>
  <si>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</si>
  <si>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</si>
  <si>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</si>
  <si>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</si>
  <si>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</si>
  <si>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</si>
  <si>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</si>
  <si>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</si>
  <si>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</si>
  <si>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</si>
  <si>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</si>
  <si>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</si>
  <si>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</si>
  <si>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</si>
  <si>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</si>
  <si>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</si>
  <si>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</si>
  <si>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</si>
  <si>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</si>
  <si>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</si>
  <si>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</si>
  <si>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</si>
  <si>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</si>
  <si>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</si>
  <si>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</si>
  <si>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</si>
  <si>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</si>
  <si>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</si>
  <si>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</si>
  <si>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</si>
  <si>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</si>
  <si>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</si>
  <si>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</si>
  <si>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</si>
  <si>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</si>
  <si>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</si>
  <si>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</si>
  <si>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</si>
  <si>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</si>
  <si>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</si>
  <si>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</si>
  <si>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</si>
  <si>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</si>
  <si>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</si>
  <si>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</si>
  <si>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</si>
  <si>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</si>
  <si>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</si>
  <si>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</si>
  <si>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</si>
  <si>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</si>
  <si>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</si>
  <si>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</si>
  <si>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</si>
  <si>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</si>
  <si>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</si>
  <si>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</si>
  <si>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</si>
  <si>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</si>
  <si>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</si>
  <si>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</si>
  <si>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</si>
  <si>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</si>
  <si>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</si>
  <si>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</si>
  <si>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</si>
  <si>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</si>
  <si>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</si>
  <si>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</si>
  <si>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</si>
  <si>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</si>
  <si>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</si>
  <si>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</si>
  <si>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</si>
  <si>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</si>
  <si>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</si>
  <si>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</si>
  <si>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</si>
  <si>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</si>
  <si>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</si>
  <si>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</si>
  <si>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</si>
  <si>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</si>
  <si>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</si>
  <si>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</si>
  <si>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</si>
  <si>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</si>
  <si>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</si>
  <si>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</si>
  <si>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</si>
  <si>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</si>
  <si>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</si>
  <si>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</si>
  <si>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</si>
  <si>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</si>
  <si>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</si>
  <si>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</si>
  <si>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</si>
  <si>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</si>
  <si>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</si>
  <si>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</si>
  <si>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</si>
  <si>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</si>
  <si>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</si>
  <si>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</si>
  <si>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</si>
  <si>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</si>
  <si>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</si>
  <si>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</si>
  <si>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</si>
  <si>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</si>
  <si>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</si>
  <si>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</si>
  <si>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</si>
  <si>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</si>
  <si>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</si>
  <si>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</si>
  <si>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</si>
  <si>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</si>
  <si>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</si>
  <si>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</si>
  <si>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</si>
  <si>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</si>
  <si>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</si>
  <si>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</si>
  <si>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</si>
  <si>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</si>
  <si>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</si>
  <si>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</si>
  <si>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</si>
  <si>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</si>
  <si>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</si>
  <si>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</si>
  <si>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</si>
  <si>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</si>
  <si>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</si>
  <si>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</si>
  <si>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</si>
  <si>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</si>
  <si>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</si>
  <si>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</si>
  <si>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</si>
  <si>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</si>
  <si>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</si>
  <si>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</si>
  <si>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</si>
  <si>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</si>
  <si>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</si>
  <si>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</si>
  <si>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</si>
  <si>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</si>
  <si>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</si>
  <si>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</si>
  <si>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</si>
  <si>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</si>
  <si>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</si>
  <si>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</si>
  <si>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</si>
  <si>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</si>
  <si>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</si>
  <si>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</si>
  <si>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</si>
  <si>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</si>
  <si>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</si>
  <si>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</si>
  <si>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</si>
  <si>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</si>
  <si>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</si>
  <si>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</si>
  <si>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</si>
  <si>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</si>
  <si>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</si>
  <si>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</si>
  <si>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</si>
  <si>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</si>
  <si>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</si>
  <si>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</si>
  <si>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</si>
  <si>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</si>
  <si>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</si>
  <si>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</si>
  <si>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</si>
  <si>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</si>
  <si>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</si>
  <si>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</si>
  <si>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</si>
  <si>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</si>
  <si>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</si>
  <si>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</si>
  <si>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</si>
  <si>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</si>
  <si>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</si>
  <si>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</si>
  <si>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</si>
  <si>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</si>
  <si>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</si>
  <si>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</si>
  <si>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</si>
  <si>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</si>
  <si>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</si>
  <si>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</si>
  <si>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</si>
  <si>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</si>
  <si>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</si>
  <si>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</si>
  <si>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</si>
  <si>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</si>
  <si>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</si>
  <si>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</si>
  <si>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</si>
  <si>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</si>
  <si>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</si>
  <si>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</si>
  <si>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</si>
  <si>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</si>
  <si>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</si>
  <si>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</si>
  <si>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</si>
  <si>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</si>
  <si>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</si>
  <si>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</si>
  <si>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</si>
  <si>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</si>
  <si>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</si>
  <si>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</si>
  <si>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</si>
  <si>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</si>
  <si>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</si>
  <si>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</si>
  <si>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</si>
  <si>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</si>
  <si>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</si>
  <si>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</si>
  <si>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</si>
  <si>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</si>
  <si>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</si>
  <si>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</si>
  <si>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</si>
  <si>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</si>
  <si>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</si>
  <si>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</si>
  <si>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</si>
  <si>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</si>
  <si>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</si>
  <si>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</si>
  <si>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</si>
  <si>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</si>
  <si>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</si>
  <si>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</si>
  <si>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</si>
  <si>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</si>
  <si>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</si>
  <si>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</si>
  <si>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</si>
  <si>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</si>
  <si>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</si>
  <si>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</si>
  <si>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</si>
  <si>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</si>
  <si>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</si>
  <si>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</si>
  <si>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</si>
  <si>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</si>
  <si>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</si>
  <si>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</si>
  <si>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</si>
  <si>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</si>
  <si>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</si>
  <si>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</si>
  <si>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</si>
  <si>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</si>
  <si>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</si>
  <si>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</si>
  <si>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</si>
  <si>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</si>
  <si>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</si>
  <si>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</si>
  <si>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</si>
  <si>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</si>
  <si>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</si>
  <si>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</si>
  <si>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</si>
  <si>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</si>
  <si>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</si>
  <si>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</si>
  <si>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</si>
  <si>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</si>
  <si>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</si>
  <si>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</si>
  <si>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</si>
  <si>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</si>
  <si>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</si>
  <si>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</si>
  <si>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</si>
  <si>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</si>
  <si>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</si>
  <si>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</si>
  <si>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</si>
  <si>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</si>
  <si>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</si>
  <si>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</si>
  <si>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</si>
  <si>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</si>
  <si>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</si>
  <si>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</si>
  <si>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</si>
  <si>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</si>
  <si>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</si>
  <si>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</si>
  <si>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</si>
  <si>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</si>
  <si>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</si>
  <si>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</si>
  <si>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</si>
  <si>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</si>
  <si>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</si>
  <si>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</si>
  <si>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</si>
  <si>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</si>
  <si>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</si>
  <si>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</si>
  <si>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</si>
  <si>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</si>
  <si>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</si>
  <si>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</si>
  <si>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</si>
  <si>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</si>
  <si>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</si>
  <si>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</si>
  <si>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</si>
  <si>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</si>
  <si>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</si>
  <si>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</si>
  <si>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</si>
  <si>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</si>
  <si>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</si>
  <si>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</si>
  <si>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</si>
  <si>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</si>
  <si>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</si>
  <si>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</si>
  <si>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</si>
  <si>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</si>
  <si>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</si>
  <si>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</si>
  <si>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</si>
  <si>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</si>
  <si>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</si>
  <si>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</si>
  <si>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</si>
  <si>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</si>
  <si>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</si>
  <si>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</si>
  <si>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</si>
  <si>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</si>
  <si>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</si>
  <si>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</si>
  <si>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</si>
  <si>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</si>
  <si>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</si>
  <si>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</si>
  <si>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</si>
  <si>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</si>
  <si>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</si>
  <si>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</si>
  <si>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</si>
  <si>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</si>
  <si>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</si>
  <si>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</si>
  <si>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</si>
  <si>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</si>
  <si>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</si>
  <si>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</si>
  <si>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</si>
  <si>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</si>
  <si>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</si>
  <si>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</si>
  <si>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</si>
  <si>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</si>
  <si>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</si>
  <si>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</si>
  <si>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</si>
  <si>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</si>
  <si>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</si>
  <si>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</si>
  <si>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</si>
  <si>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</si>
  <si>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</si>
  <si>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</si>
  <si>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</si>
  <si>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</si>
  <si>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</si>
  <si>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</si>
  <si>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</si>
  <si>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</si>
  <si>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</si>
  <si>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</si>
  <si>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</si>
  <si>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</si>
  <si>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</si>
  <si>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</si>
  <si>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</si>
  <si>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</si>
  <si>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</si>
  <si>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</si>
  <si>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</si>
  <si>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</si>
  <si>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</si>
  <si>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</si>
  <si>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</si>
  <si>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</si>
  <si>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</si>
  <si>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</si>
  <si>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</si>
  <si>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</si>
  <si>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</si>
  <si>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</si>
  <si>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</si>
  <si>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</si>
  <si>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</si>
  <si>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</si>
  <si>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</si>
  <si>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</si>
  <si>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</si>
  <si>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</si>
  <si>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</si>
  <si>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</si>
  <si>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</si>
  <si>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</si>
  <si>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</si>
  <si>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</si>
  <si>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</si>
  <si>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</si>
  <si>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</si>
  <si>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</si>
  <si>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</si>
  <si>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</si>
  <si>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</si>
  <si>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</si>
  <si>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</si>
  <si>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</si>
  <si>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</si>
  <si>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</si>
  <si>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</si>
  <si>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</si>
  <si>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</si>
  <si>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</si>
  <si>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</si>
  <si>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</si>
  <si>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</si>
  <si>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</si>
  <si>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</si>
  <si>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</si>
  <si>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</si>
  <si>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</si>
  <si>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</si>
  <si>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</si>
  <si>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</si>
  <si>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</si>
  <si>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</si>
  <si>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</si>
  <si>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</si>
  <si>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</si>
  <si>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</si>
  <si>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</si>
  <si>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</si>
  <si>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</si>
  <si>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</si>
  <si>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</si>
  <si>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</si>
  <si>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</si>
  <si>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</si>
  <si>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</si>
  <si>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</si>
  <si>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</si>
  <si>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</si>
  <si>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</si>
  <si>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</si>
  <si>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</si>
  <si>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</si>
  <si>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</si>
  <si>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</si>
  <si>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</si>
  <si>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</si>
  <si>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</si>
  <si>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</si>
  <si>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</si>
  <si>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</si>
  <si>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</si>
  <si>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</si>
  <si>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</si>
  <si>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</si>
  <si>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</si>
  <si>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</si>
  <si>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</si>
  <si>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</si>
  <si>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</si>
  <si>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</si>
  <si>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</si>
  <si>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</si>
  <si>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</si>
  <si>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</si>
  <si>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</si>
  <si>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</si>
  <si>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</si>
  <si>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</si>
  <si>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</si>
  <si>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</si>
  <si>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</si>
  <si>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</si>
  <si>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</si>
  <si>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</si>
  <si>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</si>
  <si>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</si>
  <si>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</si>
  <si>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</si>
  <si>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</si>
  <si>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</si>
  <si>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</si>
  <si>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</si>
  <si>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</si>
  <si>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</si>
  <si>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</si>
  <si>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</si>
  <si>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</si>
  <si>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</si>
  <si>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</si>
  <si>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</si>
  <si>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</si>
  <si>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</si>
  <si>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</si>
  <si>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</si>
  <si>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</si>
  <si>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</si>
  <si>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</si>
  <si>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</si>
  <si>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</si>
  <si>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</si>
  <si>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</si>
  <si>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</si>
  <si>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</si>
  <si>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</si>
  <si>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</si>
  <si>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</si>
  <si>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</si>
  <si>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</si>
  <si>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</si>
  <si>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</si>
  <si>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</si>
  <si>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</si>
  <si>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</si>
  <si>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</si>
  <si>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</si>
  <si>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</si>
  <si>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</si>
  <si>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</si>
  <si>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</si>
  <si>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</si>
  <si>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</si>
  <si>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</si>
  <si>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</si>
  <si>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</si>
  <si>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</si>
  <si>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</si>
  <si>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</si>
  <si>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</si>
  <si>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</si>
  <si>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</si>
  <si>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</si>
  <si>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</si>
  <si>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</si>
  <si>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</si>
  <si>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</si>
  <si>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</si>
  <si>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</si>
  <si>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</si>
  <si>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</si>
  <si>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</si>
  <si>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</si>
  <si>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</si>
  <si>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</si>
  <si>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</si>
  <si>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</si>
  <si>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</si>
  <si>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</si>
  <si>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</si>
  <si>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</si>
  <si>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</si>
  <si>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</si>
  <si>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</si>
  <si>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</si>
  <si>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</si>
  <si>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</si>
  <si>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</si>
  <si>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</si>
  <si>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</si>
  <si>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</si>
  <si>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</si>
  <si>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</si>
  <si>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</si>
  <si>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</si>
  <si>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</si>
  <si>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</si>
  <si>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</si>
  <si>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</si>
  <si>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</si>
  <si>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</si>
  <si>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</si>
  <si>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</si>
  <si>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</si>
  <si>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</si>
  <si>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</si>
  <si>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</si>
  <si>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</si>
  <si>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</si>
  <si>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</si>
  <si>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</si>
  <si>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</si>
  <si>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</si>
  <si>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</si>
  <si>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</si>
  <si>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</si>
  <si>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</si>
  <si>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</si>
  <si>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</si>
  <si>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</si>
  <si>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</si>
  <si>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</si>
  <si>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</si>
  <si>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</si>
  <si>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</si>
  <si>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</si>
  <si>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</si>
  <si>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</si>
  <si>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</si>
  <si>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</si>
  <si>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</si>
  <si>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</si>
  <si>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</si>
  <si>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</si>
  <si>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</si>
  <si>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</si>
  <si>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</si>
  <si>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</si>
  <si>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</si>
  <si>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</si>
  <si>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</si>
  <si>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</si>
  <si>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</si>
  <si>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</si>
  <si>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</si>
  <si>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</si>
  <si>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</si>
  <si>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</si>
  <si>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</si>
  <si>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</si>
  <si>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</si>
  <si>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</si>
  <si>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</si>
  <si>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</si>
  <si>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</si>
  <si>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</si>
  <si>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</si>
  <si>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</si>
  <si>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</si>
  <si>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</si>
  <si>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</si>
  <si>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</si>
  <si>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</si>
  <si>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</si>
  <si>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</si>
  <si>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</si>
  <si>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</si>
  <si>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</si>
  <si>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</si>
  <si>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</si>
  <si>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</si>
  <si>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</si>
  <si>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</si>
  <si>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</si>
  <si>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</si>
  <si>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</si>
  <si>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</si>
  <si>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</si>
  <si>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</si>
  <si>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</si>
  <si>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</si>
  <si>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</si>
  <si>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</si>
  <si>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</si>
  <si>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</si>
  <si>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</si>
  <si>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</si>
  <si>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</si>
  <si>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</si>
  <si>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</si>
  <si>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</si>
  <si>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</si>
  <si>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</si>
  <si>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</si>
  <si>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</si>
  <si>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</si>
  <si>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</si>
  <si>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</si>
  <si>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</si>
  <si>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</si>
  <si>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</si>
  <si>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</si>
  <si>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</si>
  <si>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</si>
  <si>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</si>
  <si>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</si>
  <si>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</si>
  <si>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</si>
  <si>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</si>
  <si>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</si>
  <si>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</si>
  <si>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</si>
  <si>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</si>
  <si>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</si>
  <si>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</si>
  <si>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</si>
  <si>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</si>
  <si>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</si>
  <si>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</si>
  <si>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</si>
  <si>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</si>
  <si>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</si>
  <si>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</si>
  <si>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</si>
  <si>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</si>
  <si>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</si>
  <si>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</si>
  <si>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</si>
  <si>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</si>
  <si>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</si>
  <si>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</si>
  <si>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</si>
  <si>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</si>
  <si>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</si>
  <si>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</si>
  <si>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</si>
  <si>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</si>
  <si>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</si>
  <si>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</si>
  <si>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</si>
  <si>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</si>
  <si>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</si>
  <si>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</si>
  <si>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</si>
  <si>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</si>
  <si>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</si>
  <si>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</si>
  <si>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</si>
  <si>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</si>
  <si>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</si>
  <si>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</si>
  <si>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</si>
  <si>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</si>
  <si>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</si>
  <si>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</si>
  <si>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</si>
  <si>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</si>
  <si>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</si>
  <si>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</si>
  <si>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</si>
  <si>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</si>
  <si>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</si>
  <si>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</si>
  <si>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</si>
  <si>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</si>
  <si>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</si>
  <si>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</si>
  <si>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</si>
  <si>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</si>
  <si>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</si>
  <si>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</si>
  <si>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</si>
  <si>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</si>
  <si>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</si>
  <si>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</si>
  <si>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</si>
  <si>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</si>
  <si>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</si>
  <si>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</si>
  <si>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</si>
  <si>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</si>
  <si>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</si>
  <si>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</si>
  <si>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</si>
  <si>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</si>
  <si>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</si>
  <si>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</si>
  <si>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</si>
  <si>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</si>
  <si>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</si>
  <si>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</si>
  <si>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</si>
  <si>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</si>
  <si>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</si>
  <si>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</si>
  <si>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</si>
  <si>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</si>
  <si>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</si>
  <si>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</si>
  <si>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</si>
  <si>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</si>
  <si>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</si>
  <si>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</si>
  <si>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</si>
  <si>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</si>
  <si>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</si>
  <si>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</si>
  <si>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</si>
  <si>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</si>
  <si>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</si>
  <si>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</si>
  <si>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</si>
  <si>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</si>
  <si>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</si>
  <si>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</si>
  <si>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</si>
  <si>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</si>
  <si>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</si>
  <si>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</si>
  <si>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</si>
  <si>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</si>
  <si>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</si>
  <si>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</si>
  <si>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</si>
  <si>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</si>
  <si>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</si>
  <si>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</si>
  <si>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</si>
  <si>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</si>
  <si>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</si>
  <si>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</si>
  <si>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</si>
  <si>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</si>
  <si>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</si>
  <si>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</si>
  <si>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</si>
  <si>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</si>
  <si>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</si>
  <si>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</si>
  <si>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</si>
  <si>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</si>
  <si>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</si>
  <si>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</si>
  <si>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</si>
  <si>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</si>
  <si>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</si>
  <si>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</si>
  <si>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</si>
  <si>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</si>
  <si>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</si>
  <si>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</si>
  <si>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</si>
  <si>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</si>
  <si>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</si>
  <si>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</si>
  <si>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</si>
  <si>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</si>
  <si>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</si>
  <si>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</si>
  <si>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</si>
  <si>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</si>
  <si>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</si>
  <si>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</si>
  <si>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</si>
  <si>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</si>
  <si>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</si>
  <si>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</si>
  <si>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</si>
  <si>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</si>
  <si>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</si>
  <si>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</si>
  <si>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</si>
  <si>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</si>
  <si>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</si>
  <si>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</si>
  <si>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</si>
  <si>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</si>
  <si>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</si>
  <si>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</si>
  <si>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</si>
  <si>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</si>
  <si>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</si>
  <si>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</si>
  <si>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</si>
  <si>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</si>
  <si>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</si>
  <si>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</si>
  <si>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</si>
  <si>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</si>
  <si>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</si>
  <si>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</si>
  <si>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</si>
  <si>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</si>
  <si>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</si>
  <si>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</si>
  <si>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</si>
  <si>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</si>
  <si>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</si>
  <si>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</si>
  <si>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</si>
  <si>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</si>
  <si>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</si>
  <si>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</si>
  <si>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</si>
  <si>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</si>
  <si>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</si>
  <si>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</si>
  <si>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</si>
  <si>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</si>
  <si>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</si>
  <si>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</si>
  <si>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</si>
  <si>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</si>
  <si>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</si>
  <si>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</si>
  <si>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</si>
  <si>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</si>
  <si>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</si>
  <si>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</si>
  <si>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</si>
  <si>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</si>
  <si>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</si>
  <si>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</si>
  <si>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</si>
  <si>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</si>
  <si>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</si>
  <si>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</si>
  <si>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</si>
  <si>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</si>
  <si>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</si>
  <si>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</si>
  <si>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</si>
  <si>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</si>
  <si>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</si>
  <si>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</si>
  <si>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</si>
  <si>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</si>
  <si>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</si>
  <si>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</si>
  <si>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</si>
  <si>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</si>
  <si>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</si>
  <si>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</si>
  <si>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</si>
  <si>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</si>
  <si>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</si>
  <si>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</si>
  <si>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</si>
  <si>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</si>
  <si>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</si>
  <si>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</si>
  <si>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</si>
  <si>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</si>
  <si>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</si>
  <si>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</si>
  <si>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</si>
  <si>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</si>
  <si>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</si>
  <si>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</si>
  <si>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</si>
  <si>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</si>
  <si>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</si>
  <si>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</si>
  <si>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</si>
  <si>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</si>
  <si>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</si>
  <si>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</si>
  <si>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</si>
  <si>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</si>
  <si>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</si>
  <si>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</si>
  <si>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</si>
  <si>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</si>
  <si>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</si>
  <si>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</si>
  <si>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</si>
  <si>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</si>
  <si>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</si>
  <si>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</si>
  <si>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</si>
  <si>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</si>
  <si>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</si>
  <si>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</si>
  <si>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</si>
  <si>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</si>
  <si>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</si>
  <si>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</si>
  <si>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</si>
  <si>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</si>
  <si>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</si>
  <si>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</si>
  <si>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</si>
  <si>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</si>
  <si>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</si>
  <si>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</si>
  <si>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</si>
  <si>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</si>
  <si>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</si>
  <si>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</si>
  <si>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</si>
  <si>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</si>
  <si>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</si>
  <si>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</si>
  <si>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</si>
  <si>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</si>
  <si>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</si>
  <si>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</si>
  <si>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</si>
  <si>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</si>
  <si>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</si>
  <si>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</si>
  <si>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</si>
  <si>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</si>
  <si>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</si>
  <si>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</si>
  <si>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</si>
  <si>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</si>
  <si>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</si>
  <si>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</si>
  <si>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</si>
  <si>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</si>
  <si>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</si>
  <si>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</si>
  <si>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</si>
  <si>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</si>
  <si>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</si>
  <si>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</si>
  <si>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</si>
  <si>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</si>
  <si>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</si>
  <si>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</si>
  <si>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</si>
  <si>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</si>
  <si>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</si>
  <si>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</si>
  <si>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</si>
  <si>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</si>
  <si>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</si>
  <si>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</si>
  <si>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</si>
  <si>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</si>
  <si>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</si>
  <si>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</si>
  <si>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</si>
  <si>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</si>
  <si>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</si>
  <si>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</si>
  <si>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</si>
  <si>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</si>
  <si>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</si>
  <si>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</si>
  <si>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</si>
  <si>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</si>
  <si>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</si>
  <si>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</si>
  <si>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</si>
  <si>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</si>
  <si>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</si>
  <si>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</si>
  <si>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</si>
  <si>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</si>
  <si>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</si>
  <si>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</si>
  <si>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</si>
  <si>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</si>
  <si>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</si>
  <si>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</si>
  <si>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</si>
  <si>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</si>
  <si>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</si>
  <si>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</si>
  <si>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</si>
  <si>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</si>
  <si>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</si>
  <si>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</si>
  <si>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</si>
  <si>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</si>
  <si>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</si>
  <si>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</si>
  <si>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</si>
  <si>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</si>
  <si>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</si>
  <si>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</si>
  <si>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</si>
  <si>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</si>
  <si>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</si>
  <si>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</si>
  <si>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</si>
  <si>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</si>
  <si>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</si>
  <si>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</si>
  <si>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</si>
  <si>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</si>
  <si>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</si>
  <si>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</si>
  <si>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</si>
  <si>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</si>
  <si>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</si>
  <si>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</si>
  <si>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</si>
  <si>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</si>
  <si>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</si>
  <si>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</si>
  <si>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</si>
  <si>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</si>
  <si>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</si>
  <si>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</si>
  <si>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</si>
  <si>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</si>
  <si>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</si>
  <si>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</si>
  <si>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</si>
  <si>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</si>
  <si>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</si>
  <si>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</si>
  <si>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</si>
  <si>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</si>
  <si>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</si>
  <si>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</si>
  <si>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</si>
  <si>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</si>
  <si>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</si>
  <si>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</si>
  <si>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</si>
  <si>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</si>
  <si>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</si>
  <si>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</si>
  <si>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</si>
  <si>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</si>
  <si>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</si>
  <si>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</si>
  <si>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</si>
  <si>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</si>
  <si>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</si>
  <si>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</si>
  <si>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</si>
  <si>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</si>
  <si>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</si>
  <si>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</si>
  <si>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</si>
  <si>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</si>
  <si>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</si>
  <si>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</si>
  <si>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</si>
  <si>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</si>
  <si>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</si>
  <si>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</si>
  <si>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</si>
  <si>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</si>
  <si>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</si>
  <si>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</si>
  <si>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</si>
  <si>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</si>
  <si>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</si>
  <si>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</si>
  <si>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</si>
  <si>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</si>
  <si>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</si>
  <si>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</si>
  <si>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</si>
  <si>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</si>
  <si>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</si>
  <si>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</si>
  <si>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</si>
  <si>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</si>
  <si>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</si>
  <si>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</si>
  <si>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</si>
  <si>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</si>
  <si>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</si>
  <si>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</si>
  <si>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</si>
  <si>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</si>
  <si>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</si>
  <si>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</si>
  <si>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</si>
  <si>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</si>
  <si>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</si>
  <si>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</si>
  <si>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</si>
  <si>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</si>
  <si>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</si>
  <si>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</si>
  <si>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</si>
  <si>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</si>
  <si>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</si>
  <si>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</si>
  <si>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</si>
  <si>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</si>
  <si>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</si>
  <si>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</si>
  <si>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</si>
  <si>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</si>
  <si>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</si>
  <si>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</si>
  <si>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</si>
  <si>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</si>
  <si>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</si>
  <si>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</si>
  <si>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</si>
  <si>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</si>
  <si>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</si>
  <si>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</si>
  <si>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</si>
  <si>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</si>
  <si>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</si>
  <si>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</si>
  <si>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</si>
  <si>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</si>
  <si>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</si>
  <si>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</si>
  <si>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</si>
  <si>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</si>
  <si>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</si>
  <si>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</si>
  <si>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</si>
  <si>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</si>
  <si>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</si>
  <si>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</si>
  <si>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</si>
  <si>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</si>
  <si>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</si>
  <si>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</si>
  <si>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</si>
  <si>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</si>
  <si>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</si>
  <si>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</si>
  <si>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</si>
  <si>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</si>
  <si>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</si>
  <si>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</si>
  <si>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</si>
  <si>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</si>
  <si>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</si>
  <si>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</si>
  <si>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</si>
  <si>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</si>
  <si>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</si>
  <si>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</si>
  <si>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</si>
  <si>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</si>
  <si>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</si>
  <si>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</si>
  <si>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</si>
  <si>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</si>
  <si>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</si>
  <si>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</si>
  <si>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</si>
  <si>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</si>
  <si>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</si>
  <si>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</si>
  <si>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</si>
  <si>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</si>
  <si>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</si>
  <si>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</si>
  <si>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</si>
  <si>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</si>
  <si>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</si>
  <si>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</si>
  <si>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</si>
  <si>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</si>
  <si>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</si>
  <si>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</si>
  <si>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</si>
  <si>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</si>
  <si>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</si>
  <si>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</si>
  <si>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</si>
  <si>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</si>
  <si>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</si>
  <si>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</si>
  <si>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</si>
  <si>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</si>
  <si>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</si>
  <si>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</si>
  <si>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</si>
  <si>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</si>
  <si>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</si>
  <si>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</si>
  <si>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</si>
  <si>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</si>
  <si>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</si>
  <si>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</si>
  <si>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</si>
  <si>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</si>
  <si>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</si>
  <si>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</si>
  <si>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</si>
  <si>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</si>
  <si>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</si>
  <si>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</si>
  <si>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</si>
  <si>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</si>
  <si>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</si>
  <si>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</si>
  <si>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</si>
  <si>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</si>
  <si>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</si>
  <si>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</si>
  <si>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</si>
  <si>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</si>
  <si>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</si>
  <si>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</si>
  <si>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</si>
  <si>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</si>
  <si>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</si>
  <si>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</si>
  <si>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</si>
  <si>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</si>
  <si>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</si>
  <si>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</si>
  <si>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</si>
  <si>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</si>
  <si>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</si>
  <si>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</si>
  <si>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</si>
  <si>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</si>
  <si>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</si>
  <si>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</si>
  <si>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</si>
  <si>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</si>
  <si>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</si>
  <si>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</si>
  <si>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</si>
  <si>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</si>
  <si>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</si>
  <si>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</si>
  <si>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</si>
  <si>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</si>
  <si>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</si>
  <si>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</si>
  <si>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</si>
  <si>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</si>
  <si>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</si>
  <si>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</si>
  <si>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</si>
  <si>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</si>
  <si>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</si>
  <si>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</si>
  <si>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</si>
  <si>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</si>
  <si>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</si>
  <si>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</si>
  <si>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</si>
  <si>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</si>
  <si>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</si>
  <si>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</si>
  <si>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</si>
  <si>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</si>
  <si>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</si>
  <si>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</si>
  <si>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</si>
  <si>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</si>
  <si>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</si>
  <si>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</si>
  <si>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</si>
  <si>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</si>
  <si>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</si>
  <si>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</si>
  <si>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</si>
  <si>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</si>
  <si>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</si>
  <si>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</si>
  <si>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</si>
  <si>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</si>
  <si>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</si>
  <si>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</si>
  <si>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</si>
  <si>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</si>
  <si>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</si>
  <si>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</si>
  <si>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</si>
  <si>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</si>
  <si>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</si>
  <si>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</si>
  <si>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</si>
  <si>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</si>
  <si>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</si>
  <si>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</si>
  <si>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</si>
  <si>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</si>
  <si>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</si>
  <si>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</si>
  <si>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</si>
  <si>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</si>
  <si>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</si>
  <si>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</si>
  <si>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</si>
  <si>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</si>
  <si>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</si>
  <si>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</si>
  <si>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</si>
  <si>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</si>
  <si>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</si>
  <si>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</si>
  <si>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</si>
  <si>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</si>
  <si>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</si>
  <si>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</si>
  <si>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</si>
  <si>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</si>
  <si>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</si>
  <si>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</si>
  <si>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</si>
  <si>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</si>
  <si>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</si>
  <si>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</si>
  <si>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</si>
  <si>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</si>
  <si>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</si>
  <si>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</si>
  <si>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</si>
  <si>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</si>
  <si>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</si>
  <si>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</si>
  <si>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</si>
  <si>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</si>
  <si>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</si>
  <si>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</si>
  <si>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</si>
  <si>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</si>
  <si>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</si>
  <si>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</si>
  <si>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</si>
  <si>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</si>
  <si>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</si>
  <si>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</si>
  <si>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</si>
  <si>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</si>
  <si>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</si>
  <si>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</si>
  <si>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</si>
  <si>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</si>
  <si>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</si>
  <si>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</si>
  <si>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</si>
  <si>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</si>
  <si>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</si>
  <si>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</si>
  <si>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</si>
  <si>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</si>
  <si>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</si>
  <si>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</si>
  <si>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</si>
  <si>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</si>
  <si>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</si>
  <si>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</si>
  <si>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</si>
  <si>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</si>
  <si>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</si>
  <si>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</si>
  <si>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</si>
  <si>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</si>
  <si>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</si>
  <si>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</si>
  <si>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</si>
  <si>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</si>
  <si>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</si>
  <si>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</si>
  <si>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</si>
  <si>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</si>
  <si>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</si>
  <si>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</si>
  <si>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</si>
  <si>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</si>
  <si>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</si>
  <si>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</si>
  <si>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</si>
  <si>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</si>
  <si>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</si>
  <si>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</si>
  <si>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</si>
  <si>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</si>
  <si>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</si>
  <si>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</si>
  <si>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</si>
  <si>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</si>
  <si>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</si>
  <si>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</si>
  <si>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</si>
  <si>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</si>
  <si>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</si>
  <si>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</si>
  <si>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</si>
  <si>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</si>
  <si>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</si>
  <si>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</si>
  <si>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</si>
  <si>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</si>
  <si>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</si>
  <si>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</si>
  <si>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</si>
  <si>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</si>
  <si>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</si>
  <si>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</si>
  <si>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</si>
  <si>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</si>
  <si>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</si>
  <si>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</si>
  <si>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</si>
  <si>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</si>
  <si>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</si>
  <si>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</si>
  <si>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</si>
  <si>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</si>
  <si>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</si>
  <si>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</si>
  <si>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</si>
  <si>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</si>
  <si>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</si>
  <si>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</si>
  <si>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</si>
  <si>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</si>
  <si>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</si>
  <si>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</si>
  <si>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</si>
  <si>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</si>
  <si>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</si>
  <si>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</si>
  <si>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</si>
  <si>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</si>
  <si>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</si>
  <si>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</si>
  <si>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</si>
  <si>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</si>
  <si>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</si>
  <si>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</si>
  <si>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</si>
  <si>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</si>
  <si>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</si>
  <si>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</si>
  <si>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</si>
  <si>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</si>
  <si>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</si>
  <si>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</si>
  <si>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</si>
  <si>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</si>
  <si>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</si>
  <si>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</si>
  <si>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</si>
  <si>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</si>
  <si>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</si>
  <si>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</si>
  <si>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</si>
  <si>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</si>
  <si>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</si>
  <si>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</si>
  <si>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</si>
  <si>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</si>
  <si>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</si>
  <si>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</si>
  <si>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</si>
  <si>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</si>
  <si>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</si>
  <si>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</si>
  <si>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</si>
  <si>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</si>
  <si>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</si>
  <si>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</si>
  <si>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</si>
  <si>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</si>
  <si>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</si>
  <si>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</si>
  <si>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</si>
  <si>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</si>
  <si>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</si>
  <si>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</si>
  <si>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</si>
  <si>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</si>
  <si>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</si>
  <si>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</si>
  <si>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</si>
  <si>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</si>
  <si>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</si>
  <si>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</si>
  <si>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</si>
  <si>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</si>
  <si>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</si>
  <si>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</si>
  <si>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</si>
  <si>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</si>
  <si>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</si>
  <si>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</si>
  <si>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</si>
  <si>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</si>
  <si>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</si>
  <si>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</si>
  <si>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</si>
  <si>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</si>
  <si>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</si>
  <si>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</si>
  <si>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</si>
  <si>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</si>
  <si>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</si>
  <si>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</si>
  <si>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</si>
  <si>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</si>
  <si>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</si>
  <si>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</si>
  <si>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</si>
  <si>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</si>
  <si>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</si>
  <si>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</si>
  <si>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</si>
  <si>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</si>
  <si>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</si>
  <si>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</si>
  <si>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</si>
  <si>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</si>
  <si>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</si>
  <si>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</si>
  <si>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</si>
  <si>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</si>
  <si>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</si>
  <si>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</si>
  <si>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</si>
  <si>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</si>
  <si>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</si>
  <si>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</si>
  <si>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</si>
  <si>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</si>
  <si>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</si>
  <si>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</si>
  <si>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</si>
  <si>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</si>
  <si>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</si>
  <si>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</si>
  <si>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</si>
  <si>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</si>
  <si>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</si>
  <si>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</si>
  <si>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</si>
  <si>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</si>
  <si>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</si>
  <si>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</si>
  <si>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</si>
  <si>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</si>
  <si>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</si>
  <si>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</si>
  <si>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</si>
  <si>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</si>
  <si>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</si>
  <si>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</si>
  <si>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</si>
  <si>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</si>
  <si>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</si>
  <si>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</si>
  <si>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</si>
  <si>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</si>
  <si>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</si>
  <si>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</si>
  <si>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</si>
  <si>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</si>
  <si>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</si>
  <si>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</si>
  <si>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</si>
  <si>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</si>
  <si>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</si>
  <si>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</si>
  <si>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</si>
  <si>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</si>
  <si>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</si>
  <si>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</si>
  <si>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</si>
  <si>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</si>
  <si>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</si>
  <si>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</si>
  <si>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</si>
  <si>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</si>
  <si>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</si>
  <si>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</si>
  <si>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</si>
  <si>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</si>
  <si>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</si>
  <si>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</si>
  <si>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</si>
  <si>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</si>
  <si>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</si>
  <si>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</si>
  <si>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</si>
  <si>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</si>
  <si>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</si>
  <si>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</si>
  <si>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</si>
  <si>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</si>
  <si>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</si>
  <si>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</si>
  <si>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</si>
  <si>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</si>
  <si>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</si>
  <si>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</si>
  <si>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</si>
  <si>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</si>
  <si>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</si>
  <si>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</si>
  <si>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</si>
  <si>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</si>
  <si>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</si>
  <si>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</si>
  <si>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</si>
  <si>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</si>
  <si>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</si>
  <si>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</si>
  <si>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</si>
  <si>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</si>
  <si>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</si>
  <si>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</si>
  <si>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</si>
  <si>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</si>
  <si>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</si>
  <si>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</si>
  <si>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</si>
  <si>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</si>
  <si>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</si>
  <si>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</si>
  <si>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</si>
  <si>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</si>
  <si>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</si>
  <si>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</si>
  <si>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</si>
  <si>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</si>
  <si>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</si>
  <si>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</si>
  <si>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</si>
  <si>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</si>
  <si>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</si>
  <si>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</si>
  <si>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</si>
  <si>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</si>
  <si>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</si>
  <si>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</si>
  <si>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</si>
  <si>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</si>
  <si>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</si>
  <si>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</si>
  <si>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</si>
  <si>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</si>
  <si>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</si>
  <si>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</si>
  <si>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</si>
  <si>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</si>
  <si>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</si>
  <si>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</si>
  <si>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</si>
  <si>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</si>
  <si>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</si>
  <si>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</si>
  <si>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</si>
  <si>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</si>
  <si>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</si>
  <si>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</si>
  <si>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</si>
  <si>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</si>
  <si>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</si>
  <si>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</si>
  <si>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</si>
  <si>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</si>
  <si>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</si>
  <si>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</si>
  <si>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</si>
  <si>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</si>
  <si>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</si>
  <si>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</si>
  <si>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</si>
  <si>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</si>
  <si>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</si>
  <si>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</si>
  <si>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</si>
  <si>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</si>
  <si>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</si>
  <si>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</si>
  <si>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</si>
  <si>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</si>
  <si>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</si>
  <si>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</si>
  <si>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</si>
  <si>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</si>
  <si>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</si>
  <si>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</si>
  <si>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</si>
  <si>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</si>
  <si>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</si>
  <si>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</si>
  <si>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</si>
  <si>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</si>
  <si>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</si>
  <si>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</si>
  <si>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</si>
  <si>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</si>
  <si>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</si>
  <si>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</si>
  <si>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</si>
  <si>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</si>
  <si>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</si>
  <si>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</si>
  <si>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</si>
  <si>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</si>
  <si>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</si>
  <si>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</si>
  <si>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</si>
  <si>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</si>
  <si>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</si>
  <si>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</si>
  <si>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</si>
  <si>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</si>
  <si>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</si>
  <si>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</si>
  <si>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</si>
  <si>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</si>
  <si>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</si>
  <si>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</si>
  <si>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</si>
  <si>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</si>
  <si>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</si>
  <si>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</si>
  <si>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</si>
  <si>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</si>
  <si>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</si>
  <si>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</si>
  <si>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</si>
  <si>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</si>
  <si>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</si>
  <si>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</si>
  <si>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</si>
  <si>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</si>
  <si>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</si>
  <si>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</si>
  <si>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</si>
  <si>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</si>
  <si>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</si>
  <si>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</si>
  <si>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</si>
  <si>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</si>
  <si>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</si>
  <si>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</si>
  <si>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</si>
  <si>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</si>
  <si>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</si>
  <si>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</si>
  <si>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</si>
  <si>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</si>
  <si>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</si>
  <si>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</si>
  <si>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</si>
  <si>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</si>
  <si>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</si>
  <si>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</si>
  <si>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</si>
  <si>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</si>
  <si>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</si>
  <si>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</si>
  <si>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</si>
  <si>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</si>
  <si>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</si>
  <si>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</si>
  <si>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</si>
  <si>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</si>
  <si>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</si>
  <si>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</si>
  <si>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</si>
  <si>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</si>
  <si>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</si>
  <si>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</si>
  <si>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</si>
  <si>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</si>
  <si>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</si>
  <si>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</si>
  <si>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</si>
  <si>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</si>
  <si>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</si>
  <si>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</si>
  <si>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</si>
  <si>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</si>
  <si>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</si>
  <si>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</si>
  <si>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</si>
  <si>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</si>
  <si>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</si>
  <si>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</si>
  <si>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</si>
  <si>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</si>
  <si>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</si>
  <si>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</si>
  <si>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</si>
  <si>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</si>
  <si>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</si>
  <si>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</si>
  <si>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</si>
  <si>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</si>
  <si>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</si>
  <si>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</si>
  <si>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</si>
  <si>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</si>
  <si>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</si>
  <si>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</si>
  <si>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</si>
  <si>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</si>
  <si>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</si>
  <si>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</si>
  <si>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</si>
  <si>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</si>
  <si>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</si>
  <si>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</si>
  <si>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</si>
  <si>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</si>
  <si>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</si>
  <si>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</si>
  <si>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</si>
  <si>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</si>
  <si>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</si>
  <si>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</si>
  <si>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</si>
  <si>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</si>
  <si>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</si>
  <si>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</si>
  <si>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</si>
  <si>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</si>
  <si>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</si>
  <si>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</si>
  <si>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</si>
  <si>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</si>
  <si>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</si>
  <si>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</si>
  <si>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</si>
  <si>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</si>
  <si>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</si>
  <si>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</si>
  <si>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</si>
  <si>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</si>
  <si>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</si>
  <si>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</si>
  <si>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</si>
  <si>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</si>
  <si>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</si>
  <si>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</si>
  <si>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</si>
  <si>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</si>
  <si>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</si>
  <si>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</si>
  <si>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</si>
  <si>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</si>
  <si>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</si>
  <si>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</si>
  <si>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</si>
  <si>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</si>
  <si>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</si>
  <si>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</si>
  <si>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</si>
  <si>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</si>
  <si>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</si>
  <si>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</si>
  <si>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</si>
  <si>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</si>
  <si>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</si>
  <si>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</si>
  <si>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</si>
  <si>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</si>
  <si>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</si>
  <si>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</si>
  <si>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</si>
  <si>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</si>
  <si>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</si>
  <si>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</si>
  <si>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</si>
  <si>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</si>
  <si>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</si>
  <si>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</si>
  <si>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</si>
  <si>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</si>
  <si>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</si>
  <si>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</si>
  <si>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</si>
  <si>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</si>
  <si>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</si>
  <si>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</si>
  <si>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</si>
  <si>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</si>
  <si>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</si>
  <si>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</si>
  <si>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</si>
  <si>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</si>
  <si>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</si>
  <si>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</si>
  <si>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</si>
  <si>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</si>
  <si>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</si>
  <si>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</si>
  <si>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</si>
  <si>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</si>
  <si>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</si>
  <si>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</si>
  <si>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</si>
  <si>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</si>
  <si>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</si>
  <si>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</si>
  <si>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</si>
  <si>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</si>
  <si>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</si>
  <si>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</si>
  <si>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</si>
  <si>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</si>
  <si>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</si>
  <si>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</si>
  <si>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</si>
  <si>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</si>
  <si>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</si>
  <si>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</si>
  <si>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</si>
  <si>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</si>
  <si>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</si>
  <si>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</si>
  <si>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</si>
  <si>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</si>
  <si>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</si>
  <si>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</si>
  <si>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</si>
  <si>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</si>
  <si>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</si>
  <si>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</si>
  <si>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</si>
  <si>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</si>
  <si>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</si>
  <si>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</si>
  <si>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</si>
  <si>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</si>
  <si>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</si>
  <si>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</si>
  <si>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</si>
  <si>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</si>
  <si>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</si>
  <si>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</si>
  <si>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</si>
  <si>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</si>
  <si>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</si>
  <si>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</si>
  <si>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</si>
  <si>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</si>
  <si>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</si>
  <si>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</si>
  <si>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</si>
  <si>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</si>
  <si>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</si>
  <si>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</si>
  <si>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</si>
  <si>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</si>
  <si>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</si>
  <si>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</si>
  <si>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</si>
  <si>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</si>
  <si>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</si>
  <si>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</si>
  <si>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</si>
  <si>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</si>
  <si>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</si>
  <si>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</si>
  <si>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</si>
  <si>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</si>
  <si>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</si>
  <si>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</si>
  <si>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</si>
  <si>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</si>
  <si>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</si>
  <si>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</si>
  <si>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</si>
  <si>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</si>
  <si>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</si>
  <si>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</si>
  <si>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</si>
  <si>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</si>
  <si>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</si>
  <si>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</si>
  <si>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</si>
  <si>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</si>
  <si>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</si>
  <si>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</si>
  <si>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</si>
  <si>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</si>
  <si>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</si>
  <si>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</si>
  <si>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</si>
  <si>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</si>
  <si>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</si>
  <si>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</si>
  <si>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</si>
  <si>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</si>
  <si>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</si>
  <si>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</si>
  <si>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</si>
  <si>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</si>
  <si>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</si>
  <si>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</si>
  <si>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</si>
  <si>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</si>
  <si>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</si>
  <si>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</si>
  <si>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</si>
  <si>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</si>
  <si>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</si>
  <si>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</si>
  <si>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</si>
  <si>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</si>
  <si>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</si>
  <si>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</si>
  <si>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</si>
  <si>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</si>
  <si>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</si>
  <si>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</si>
  <si>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</si>
  <si>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</si>
  <si>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</si>
  <si>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</si>
  <si>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</si>
  <si>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</si>
  <si>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</si>
  <si>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</si>
  <si>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</si>
  <si>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</si>
  <si>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</si>
  <si>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</si>
  <si>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</si>
  <si>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</si>
  <si>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</si>
  <si>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</si>
  <si>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</si>
  <si>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</si>
  <si>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</si>
  <si>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</si>
  <si>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</si>
  <si>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</si>
  <si>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</si>
  <si>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</si>
  <si>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</si>
  <si>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</si>
  <si>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</si>
  <si>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</si>
  <si>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</si>
  <si>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</si>
  <si>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</si>
  <si>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</si>
  <si>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</si>
  <si>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</si>
  <si>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</si>
  <si>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</si>
  <si>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</si>
  <si>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</si>
  <si>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</si>
  <si>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</si>
  <si>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</si>
  <si>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</si>
  <si>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</si>
  <si>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</si>
  <si>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</si>
  <si>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</si>
  <si>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</si>
  <si>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</si>
  <si>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</si>
  <si>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</si>
  <si>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</si>
  <si>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</si>
  <si>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</si>
  <si>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</si>
  <si>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</si>
  <si>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</si>
  <si>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</si>
  <si>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</si>
  <si>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</si>
  <si>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</si>
  <si>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</si>
  <si>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</si>
  <si>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</si>
  <si>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</si>
  <si>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</si>
  <si>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</si>
  <si>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</si>
  <si>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</si>
  <si>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</si>
  <si>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</si>
  <si>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</si>
  <si>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</si>
  <si>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</si>
  <si>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</si>
  <si>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</si>
  <si>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</si>
  <si>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</si>
  <si>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</si>
  <si>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</si>
  <si>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</si>
  <si>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</si>
  <si>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</si>
  <si>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</si>
  <si>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</si>
  <si>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</si>
  <si>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</si>
  <si>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</si>
  <si>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</si>
  <si>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</si>
  <si>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</si>
  <si>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</si>
  <si>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</si>
  <si>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</si>
  <si>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</si>
  <si>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</si>
  <si>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</si>
  <si>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</si>
  <si>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</si>
  <si>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</si>
  <si>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</si>
  <si>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</si>
  <si>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</si>
  <si>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</si>
  <si>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</si>
  <si>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</si>
  <si>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</si>
  <si>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</si>
  <si>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</si>
  <si>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</si>
  <si>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</si>
  <si>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</si>
  <si>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</si>
  <si>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</si>
  <si>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</si>
  <si>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</si>
  <si>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</si>
  <si>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</si>
  <si>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</si>
  <si>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</si>
  <si>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</si>
  <si>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</si>
  <si>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</si>
  <si>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</si>
  <si>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</si>
  <si>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</si>
  <si>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</si>
  <si>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</si>
  <si>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</si>
  <si>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</si>
  <si>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</si>
  <si>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</si>
  <si>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</si>
  <si>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</si>
  <si>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</si>
  <si>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</si>
  <si>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</si>
  <si>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</si>
  <si>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</si>
  <si>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</si>
  <si>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</si>
  <si>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</si>
  <si>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</si>
  <si>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</si>
  <si>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</si>
  <si>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</si>
  <si>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</si>
  <si>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</si>
  <si>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</si>
  <si>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</si>
  <si>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</si>
  <si>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</si>
  <si>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</si>
  <si>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</si>
  <si>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</si>
  <si>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</si>
  <si>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</si>
  <si>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</si>
  <si>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</si>
  <si>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</si>
  <si>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</si>
  <si>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</si>
  <si>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</si>
  <si>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</si>
  <si>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</si>
  <si>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</si>
  <si>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</si>
  <si>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</si>
  <si>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</si>
  <si>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</si>
  <si>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</si>
  <si>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</si>
  <si>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</si>
  <si>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</si>
  <si>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</si>
  <si>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</si>
  <si>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</si>
  <si>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</si>
  <si>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</si>
  <si>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</si>
  <si>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</si>
  <si>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</si>
  <si>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</si>
  <si>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</si>
  <si>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</si>
  <si>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</si>
  <si>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</si>
  <si>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</si>
  <si>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</si>
  <si>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</si>
  <si>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</si>
  <si>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</si>
  <si>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</si>
  <si>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</si>
  <si>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</si>
  <si>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</si>
  <si>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</si>
  <si>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</si>
  <si>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</si>
  <si>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</si>
  <si>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</si>
  <si>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</si>
  <si>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</si>
  <si>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</si>
  <si>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</si>
  <si>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</si>
  <si>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</si>
  <si>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</si>
  <si>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</si>
  <si>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</si>
  <si>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</si>
  <si>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</si>
  <si>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</si>
  <si>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</si>
  <si>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</si>
  <si>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</si>
  <si>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</si>
  <si>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</si>
  <si>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</si>
  <si>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</si>
  <si>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</si>
  <si>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</si>
  <si>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</si>
  <si>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</si>
  <si>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</si>
  <si>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</si>
  <si>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</si>
  <si>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</si>
  <si>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</si>
  <si>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</si>
  <si>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</si>
  <si>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</si>
  <si>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</si>
  <si>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</si>
  <si>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</si>
  <si>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</si>
  <si>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</si>
  <si>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</si>
  <si>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</si>
  <si>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</si>
  <si>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</si>
  <si>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</si>
  <si>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</si>
  <si>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</si>
  <si>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</si>
  <si>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</si>
  <si>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</si>
  <si>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</si>
  <si>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</si>
  <si>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</si>
  <si>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</si>
  <si>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</si>
  <si>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</si>
  <si>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</si>
  <si>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</si>
  <si>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</si>
  <si>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</si>
  <si>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</si>
  <si>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</si>
  <si>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</si>
  <si>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</si>
  <si>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</si>
  <si>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</si>
  <si>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</si>
  <si>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</si>
  <si>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</si>
  <si>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</si>
  <si>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</si>
  <si>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</si>
  <si>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</si>
  <si>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</si>
  <si>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</si>
  <si>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</si>
  <si>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</si>
  <si>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</si>
  <si>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</si>
  <si>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</si>
  <si>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</si>
  <si>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</si>
  <si>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</si>
  <si>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</si>
  <si>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</si>
  <si>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</si>
  <si>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</si>
  <si>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</si>
  <si>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</si>
  <si>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</si>
  <si>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</si>
  <si>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</si>
  <si>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</si>
  <si>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</si>
  <si>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</si>
  <si>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</si>
  <si>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</si>
  <si>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</si>
  <si>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</si>
  <si>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</si>
  <si>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</si>
  <si>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</si>
  <si>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</si>
  <si>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</si>
  <si>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</si>
  <si>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</si>
  <si>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</si>
  <si>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</si>
  <si>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</si>
  <si>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</si>
  <si>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</si>
  <si>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</si>
  <si>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</si>
  <si>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</si>
  <si>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</si>
  <si>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</si>
  <si>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</si>
  <si>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</si>
  <si>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</si>
  <si>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</si>
  <si>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</si>
  <si>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</si>
  <si>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</si>
  <si>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</si>
  <si>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</si>
  <si>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</si>
  <si>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</si>
  <si>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</si>
  <si>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</si>
  <si>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</si>
  <si>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</si>
  <si>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</si>
  <si>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</si>
  <si>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</si>
  <si>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</si>
  <si>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</si>
  <si>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</si>
  <si>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</si>
  <si>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</si>
  <si>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</si>
  <si>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</si>
  <si>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</si>
  <si>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</si>
  <si>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</si>
  <si>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</si>
  <si>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</si>
  <si>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</si>
  <si>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</si>
  <si>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</si>
  <si>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</si>
  <si>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</si>
  <si>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</si>
  <si>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</si>
  <si>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</si>
  <si>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</si>
  <si>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</si>
  <si>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</si>
  <si>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</si>
  <si>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</si>
  <si>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</si>
  <si>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</si>
  <si>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</si>
  <si>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</si>
  <si>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</si>
  <si>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</si>
  <si>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</si>
  <si>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</si>
  <si>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</si>
  <si>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</si>
  <si>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</si>
  <si>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</si>
  <si>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</si>
  <si>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</si>
  <si>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</si>
  <si>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</si>
  <si>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</si>
  <si>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</si>
  <si>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</si>
  <si>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</si>
  <si>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</si>
  <si>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</si>
  <si>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</si>
  <si>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</si>
  <si>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</si>
  <si>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</si>
  <si>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</si>
  <si>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</si>
  <si>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</si>
  <si>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</si>
  <si>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</si>
  <si>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</si>
  <si>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</si>
  <si>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</si>
  <si>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</si>
  <si>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</si>
  <si>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</si>
  <si>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</si>
  <si>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</si>
  <si>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</si>
  <si>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</si>
  <si>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</si>
  <si>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</si>
  <si>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</si>
  <si>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</si>
  <si>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</si>
  <si>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</si>
  <si>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</si>
  <si>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</si>
  <si>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</si>
  <si>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</si>
  <si>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</si>
  <si>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</si>
  <si>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</si>
  <si>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</si>
  <si>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</si>
  <si>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</si>
  <si>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</si>
  <si>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</si>
  <si>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</si>
  <si>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</si>
  <si>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</si>
  <si>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</si>
  <si>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</si>
  <si>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</si>
  <si>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</si>
  <si>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</si>
  <si>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</si>
  <si>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</si>
  <si>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</si>
  <si>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</si>
  <si>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</si>
  <si>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</si>
  <si>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</si>
  <si>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</si>
  <si>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</si>
  <si>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</si>
  <si>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</si>
  <si>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</si>
  <si>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</si>
  <si>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</si>
  <si>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</si>
  <si>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</si>
  <si>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</si>
  <si>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</si>
  <si>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</si>
  <si>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</si>
  <si>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</si>
  <si>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</si>
  <si>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</si>
  <si>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</si>
  <si>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</si>
  <si>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</si>
  <si>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</si>
  <si>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</si>
  <si>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</si>
  <si>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</si>
  <si>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</si>
  <si>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</si>
  <si>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</si>
  <si>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</si>
  <si>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</si>
  <si>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</si>
  <si>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</si>
  <si>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</si>
  <si>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</si>
  <si>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</si>
  <si>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</si>
  <si>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</si>
  <si>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</si>
  <si>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</si>
  <si>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</si>
  <si>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</si>
  <si>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</si>
  <si>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</si>
  <si>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</si>
  <si>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</si>
  <si>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</si>
  <si>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</si>
  <si>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</si>
  <si>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</si>
  <si>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</si>
  <si>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</si>
  <si>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</si>
  <si>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</si>
  <si>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</si>
  <si>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</si>
  <si>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</si>
  <si>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</si>
  <si>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</si>
  <si>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</si>
  <si>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</si>
  <si>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</si>
  <si>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</si>
  <si>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</si>
  <si>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</si>
  <si>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</si>
  <si>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</si>
  <si>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</si>
  <si>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</si>
  <si>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</si>
  <si>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</si>
  <si>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</si>
  <si>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</si>
  <si>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</si>
  <si>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</si>
  <si>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</si>
  <si>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</si>
  <si>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</si>
  <si>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</si>
  <si>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</si>
  <si>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</si>
  <si>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</si>
  <si>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</si>
  <si>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</si>
  <si>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</si>
  <si>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</si>
  <si>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</si>
  <si>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</si>
  <si>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</si>
  <si>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</si>
  <si>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</si>
  <si>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</si>
  <si>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</si>
  <si>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</si>
  <si>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</si>
  <si>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</si>
  <si>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</si>
  <si>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</si>
  <si>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</si>
  <si>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</si>
  <si>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</si>
  <si>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</si>
  <si>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</si>
  <si>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</si>
  <si>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</si>
  <si>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</si>
  <si>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</si>
  <si>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</si>
  <si>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</si>
  <si>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</si>
  <si>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</si>
  <si>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</si>
  <si>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</si>
  <si>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</si>
  <si>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</si>
  <si>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</si>
  <si>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</si>
  <si>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</si>
  <si>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</si>
  <si>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</si>
  <si>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</si>
  <si>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</si>
  <si>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</si>
  <si>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</si>
  <si>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</si>
  <si>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</si>
  <si>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</si>
  <si>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</si>
  <si>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</si>
  <si>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</si>
  <si>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</si>
  <si>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</si>
  <si>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</si>
  <si>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</si>
  <si>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</si>
  <si>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</si>
  <si>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</si>
  <si>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</si>
  <si>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</si>
  <si>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</si>
  <si>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</si>
  <si>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</si>
  <si>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</si>
  <si>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</si>
  <si>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</si>
  <si>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</si>
  <si>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</si>
  <si>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</si>
  <si>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</si>
  <si>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</si>
  <si>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</si>
  <si>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</si>
  <si>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</si>
  <si>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</si>
  <si>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</si>
  <si>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</si>
  <si>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</si>
  <si>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</si>
  <si>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</si>
  <si>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</si>
  <si>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</si>
  <si>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</si>
  <si>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</si>
  <si>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</si>
  <si>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</si>
  <si>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</si>
  <si>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</si>
  <si>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</si>
  <si>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</si>
  <si>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</si>
  <si>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</si>
  <si>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</si>
  <si>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</si>
  <si>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</si>
  <si>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</si>
  <si>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</si>
  <si>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</si>
  <si>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</si>
  <si>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</si>
  <si>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</si>
  <si>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</si>
  <si>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</si>
  <si>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</si>
  <si>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</si>
  <si>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</si>
  <si>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</si>
  <si>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</si>
  <si>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</si>
  <si>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</si>
  <si>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</si>
  <si>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</si>
  <si>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</si>
  <si>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</si>
  <si>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</si>
  <si>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</si>
  <si>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</si>
  <si>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</si>
  <si>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</si>
  <si>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</si>
  <si>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</si>
  <si>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</si>
  <si>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</si>
  <si>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</si>
  <si>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</si>
  <si>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</si>
  <si>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</si>
  <si>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</si>
  <si>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</si>
  <si>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</si>
  <si>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</si>
  <si>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</si>
  <si>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</si>
  <si>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</si>
  <si>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</si>
  <si>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</si>
  <si>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</si>
  <si>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</si>
  <si>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</si>
  <si>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</si>
  <si>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</si>
  <si>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</si>
  <si>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</si>
  <si>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</si>
  <si>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</si>
  <si>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</si>
  <si>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</si>
  <si>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</si>
  <si>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</si>
  <si>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</si>
  <si>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</si>
  <si>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</si>
  <si>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</si>
  <si>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</si>
  <si>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</si>
  <si>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</si>
  <si>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</si>
  <si>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</si>
  <si>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</si>
  <si>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</si>
  <si>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</si>
  <si>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</si>
  <si>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</si>
  <si>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</si>
  <si>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</si>
  <si>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</si>
  <si>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</si>
  <si>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</si>
  <si>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</si>
  <si>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</si>
  <si>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</si>
  <si>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</si>
  <si>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</si>
  <si>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</si>
  <si>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</si>
  <si>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</si>
  <si>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</si>
  <si>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</si>
  <si>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</si>
  <si>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</si>
  <si>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</si>
  <si>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</si>
  <si>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</si>
  <si>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</si>
  <si>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</si>
  <si>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</si>
  <si>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</si>
  <si>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</si>
  <si>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</si>
  <si>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</si>
  <si>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</si>
  <si>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</si>
  <si>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</si>
  <si>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</si>
  <si>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</si>
  <si>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</si>
  <si>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</si>
  <si>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</si>
  <si>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</si>
  <si>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</si>
  <si>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</si>
  <si>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</si>
  <si>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</si>
  <si>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</si>
  <si>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</si>
  <si>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</si>
  <si>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</si>
  <si>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</si>
  <si>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</si>
  <si>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</si>
  <si>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</si>
  <si>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</si>
  <si>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</si>
  <si>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</si>
  <si>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</si>
  <si>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</si>
  <si>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</si>
  <si>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</si>
  <si>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</si>
  <si>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</si>
  <si>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</si>
  <si>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</si>
  <si>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</si>
  <si>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</si>
  <si>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</si>
  <si>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</si>
  <si>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</si>
  <si>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</si>
  <si>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</si>
  <si>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</si>
  <si>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</si>
  <si>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</si>
  <si>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</si>
  <si>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</si>
  <si>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</si>
  <si>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</si>
  <si>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</si>
  <si>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</si>
  <si>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</si>
  <si>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</si>
  <si>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</si>
  <si>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</si>
  <si>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</si>
  <si>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</si>
  <si>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</si>
  <si>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</si>
  <si>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</si>
  <si>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</si>
  <si>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</si>
  <si>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</si>
  <si>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</si>
  <si>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</si>
  <si>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</si>
  <si>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</si>
  <si>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</si>
  <si>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</si>
  <si>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</si>
  <si>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</si>
  <si>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</si>
  <si>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</si>
  <si>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</si>
  <si>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</si>
  <si>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</si>
  <si>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</si>
  <si>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</si>
  <si>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</si>
  <si>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</si>
  <si>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</si>
  <si>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</si>
  <si>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</si>
  <si>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</si>
  <si>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</si>
  <si>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</si>
  <si>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</si>
  <si>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</si>
  <si>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</si>
  <si>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</si>
  <si>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</si>
  <si>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</si>
  <si>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</si>
  <si>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</si>
  <si>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</si>
  <si>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</si>
  <si>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</si>
  <si>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</si>
  <si>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</si>
  <si>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</si>
  <si>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</si>
  <si>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</si>
  <si>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</si>
  <si>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</si>
  <si>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</si>
  <si>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</si>
  <si>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</si>
  <si>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</si>
  <si>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</si>
  <si>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</si>
  <si>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</si>
  <si>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</si>
  <si>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</si>
  <si>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</si>
  <si>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</si>
  <si>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</si>
  <si>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</si>
  <si>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</si>
  <si>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</si>
  <si>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</si>
  <si>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</si>
  <si>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</si>
  <si>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</si>
  <si>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</si>
  <si>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</si>
  <si>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</si>
  <si>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</si>
  <si>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</si>
  <si>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</si>
  <si>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</si>
  <si>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</si>
  <si>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</si>
  <si>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</si>
  <si>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</si>
  <si>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</si>
  <si>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</si>
  <si>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</si>
  <si>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</si>
  <si>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</si>
  <si>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</si>
  <si>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</si>
  <si>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</si>
  <si>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</si>
  <si>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</si>
  <si>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</si>
  <si>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</si>
  <si>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</si>
  <si>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</si>
  <si>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</si>
  <si>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</si>
  <si>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</si>
  <si>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</si>
  <si>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</si>
  <si>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</si>
  <si>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</si>
  <si>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</si>
  <si>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</si>
  <si>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</si>
  <si>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</si>
  <si>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</si>
  <si>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</si>
  <si>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</si>
  <si>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</si>
  <si>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</si>
  <si>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</si>
  <si>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</si>
  <si>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</si>
  <si>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</si>
  <si>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</si>
  <si>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</si>
  <si>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</si>
  <si>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</si>
  <si>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</si>
  <si>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</si>
  <si>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</si>
  <si>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</si>
  <si>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</si>
  <si>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</si>
  <si>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</si>
  <si>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</si>
  <si>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</si>
  <si>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</si>
  <si>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</si>
  <si>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</si>
  <si>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</si>
  <si>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</si>
  <si>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</si>
  <si>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</si>
  <si>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</si>
  <si>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</si>
  <si>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</si>
  <si>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</si>
  <si>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</si>
  <si>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</si>
  <si>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</si>
  <si>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</si>
  <si>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</si>
  <si>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</si>
  <si>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</si>
  <si>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</si>
  <si>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</si>
  <si>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</si>
  <si>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</si>
  <si>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</si>
  <si>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</si>
  <si>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</si>
  <si>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</si>
  <si>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</si>
  <si>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</si>
  <si>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</si>
  <si>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</si>
  <si>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</si>
  <si>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</si>
  <si>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</si>
  <si>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</si>
  <si>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</si>
  <si>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</si>
  <si>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</si>
  <si>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</si>
  <si>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</si>
  <si>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</si>
  <si>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</si>
  <si>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</si>
  <si>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</si>
  <si>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</si>
  <si>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</si>
  <si>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</si>
  <si>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</si>
  <si>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</si>
  <si>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</si>
  <si>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</si>
  <si>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</si>
  <si>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</si>
  <si>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</si>
  <si>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</si>
  <si>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</si>
  <si>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</si>
  <si>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</si>
  <si>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</si>
  <si>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</si>
  <si>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</si>
  <si>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</si>
  <si>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</si>
  <si>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</si>
  <si>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</si>
  <si>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</si>
  <si>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</si>
  <si>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</si>
  <si>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</si>
  <si>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</si>
  <si>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</si>
  <si>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</si>
  <si>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</si>
  <si>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</si>
  <si>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</si>
  <si>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</si>
  <si>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</si>
  <si>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</si>
  <si>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</si>
  <si>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</si>
  <si>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</si>
  <si>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</si>
  <si>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</si>
  <si>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</si>
  <si>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</si>
  <si>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</si>
  <si>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</si>
  <si>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</si>
  <si>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</si>
  <si>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</si>
  <si>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</si>
  <si>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</si>
  <si>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</si>
  <si>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</si>
  <si>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</si>
  <si>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</si>
  <si>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</si>
  <si>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</si>
  <si>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</si>
  <si>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</si>
  <si>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</si>
  <si>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</si>
  <si>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</si>
  <si>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</si>
  <si>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</si>
  <si>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</si>
  <si>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</si>
  <si>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</si>
  <si>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</si>
  <si>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</si>
  <si>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</si>
  <si>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</si>
  <si>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</si>
  <si>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</si>
  <si>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</si>
  <si>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</si>
  <si>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</si>
  <si>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</si>
  <si>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</si>
  <si>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</si>
  <si>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</si>
  <si>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</si>
  <si>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</si>
  <si>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</si>
  <si>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</si>
  <si>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</si>
  <si>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</si>
  <si>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</si>
  <si>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</si>
  <si>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</si>
  <si>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</si>
  <si>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</si>
  <si>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</si>
  <si>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</si>
  <si>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</si>
  <si>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</si>
  <si>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</si>
  <si>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</si>
  <si>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</si>
  <si>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</si>
  <si>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</si>
  <si>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</si>
  <si>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</si>
  <si>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</si>
  <si>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</si>
  <si>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</si>
  <si>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</si>
  <si>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</si>
  <si>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</si>
  <si>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</si>
  <si>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</si>
  <si>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</si>
  <si>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</si>
  <si>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</si>
  <si>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</si>
  <si>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</si>
  <si>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</si>
  <si>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</si>
  <si>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</si>
  <si>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</si>
  <si>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</si>
  <si>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</si>
  <si>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</si>
  <si>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</si>
  <si>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</si>
  <si>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</si>
  <si>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</si>
  <si>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</si>
  <si>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</si>
  <si>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</si>
  <si>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</si>
  <si>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</si>
  <si>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</si>
  <si>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</si>
  <si>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</si>
  <si>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</si>
  <si>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</si>
  <si>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</si>
  <si>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</si>
  <si>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</si>
  <si>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</si>
  <si>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</si>
  <si>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</si>
  <si>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</si>
  <si>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</si>
  <si>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</si>
  <si>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</si>
  <si>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</si>
  <si>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</si>
  <si>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</si>
  <si>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</si>
  <si>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</si>
  <si>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</si>
  <si>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</si>
  <si>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</si>
  <si>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</si>
  <si>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</si>
  <si>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</si>
  <si>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</si>
  <si>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</si>
  <si>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</si>
  <si>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</si>
  <si>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</si>
  <si>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</si>
  <si>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</si>
  <si>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</si>
  <si>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</si>
  <si>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</si>
  <si>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</si>
  <si>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</si>
  <si>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</si>
  <si>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</si>
  <si>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</si>
  <si>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</si>
  <si>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</si>
  <si>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</si>
  <si>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</si>
  <si>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</si>
  <si>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</si>
  <si>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</si>
  <si>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</si>
  <si>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</si>
  <si>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</si>
  <si>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</si>
  <si>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</si>
  <si>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</si>
  <si>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</si>
  <si>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</si>
  <si>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</si>
  <si>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</si>
  <si>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</si>
  <si>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</si>
  <si>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</si>
  <si>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</si>
  <si>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</si>
  <si>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</si>
  <si>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</si>
  <si>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</si>
  <si>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</si>
  <si>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</si>
  <si>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</si>
  <si>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</si>
  <si>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</si>
  <si>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</si>
  <si>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</si>
  <si>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</si>
  <si>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</si>
  <si>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</si>
  <si>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</si>
  <si>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</si>
  <si>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</si>
  <si>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</si>
  <si>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</si>
  <si>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</si>
  <si>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</si>
  <si>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</si>
  <si>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</si>
  <si>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</si>
  <si>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</si>
  <si>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</si>
  <si>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</si>
  <si>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</si>
  <si>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</si>
  <si>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</si>
  <si>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</si>
  <si>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</si>
  <si>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</si>
  <si>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</si>
  <si>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</si>
  <si>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</si>
  <si>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</si>
  <si>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</si>
  <si>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</si>
  <si>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</si>
  <si>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</si>
  <si>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</si>
  <si>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</si>
  <si>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</si>
  <si>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</si>
  <si>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</si>
  <si>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</si>
  <si>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</si>
  <si>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</si>
  <si>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</si>
  <si>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</si>
  <si>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</si>
  <si>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</si>
  <si>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</si>
  <si>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</si>
  <si>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</si>
  <si>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</si>
  <si>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</si>
  <si>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</si>
  <si>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</si>
  <si>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</si>
  <si>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</si>
  <si>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</si>
  <si>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</si>
  <si>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</si>
  <si>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</si>
  <si>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</si>
  <si>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</si>
  <si>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</si>
  <si>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</si>
  <si>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</si>
  <si>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</si>
  <si>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</si>
  <si>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</si>
  <si>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</si>
  <si>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</si>
  <si>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</si>
  <si>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</si>
  <si>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</si>
  <si>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</si>
  <si>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</si>
  <si>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</si>
  <si>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</si>
  <si>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</si>
  <si>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</si>
  <si>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</si>
  <si>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</si>
  <si>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</si>
  <si>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</si>
  <si>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</si>
  <si>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</si>
  <si>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</si>
  <si>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</si>
  <si>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</si>
  <si>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</si>
  <si>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</si>
  <si>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</si>
  <si>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</si>
  <si>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</si>
  <si>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</si>
  <si>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</si>
  <si>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</si>
  <si>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</si>
  <si>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</si>
  <si>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</si>
  <si>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</si>
  <si>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</si>
  <si>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</si>
  <si>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</si>
  <si>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</si>
  <si>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</si>
  <si>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</si>
  <si>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</si>
  <si>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</si>
  <si>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</si>
  <si>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</si>
  <si>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</si>
  <si>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</si>
  <si>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</si>
  <si>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</si>
  <si>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</si>
  <si>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</si>
  <si>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</si>
  <si>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</si>
  <si>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</si>
  <si>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</si>
  <si>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</si>
  <si>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</si>
  <si>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</si>
  <si>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</si>
  <si>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</si>
  <si>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</si>
  <si>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</si>
  <si>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</si>
  <si>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</si>
  <si>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</si>
  <si>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</si>
  <si>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</si>
  <si>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</si>
  <si>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</si>
  <si>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</si>
  <si>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</si>
  <si>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</si>
  <si>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</si>
  <si>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</si>
  <si>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</si>
  <si>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</si>
  <si>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</si>
  <si>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</si>
  <si>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</si>
  <si>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</si>
  <si>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</si>
  <si>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</si>
  <si>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</si>
  <si>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</si>
  <si>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</si>
  <si>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</si>
  <si>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</si>
  <si>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</si>
  <si>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</si>
  <si>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</si>
  <si>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</si>
  <si>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</si>
  <si>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</si>
  <si>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</si>
  <si>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</si>
  <si>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</si>
  <si>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</si>
  <si>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</si>
  <si>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</si>
  <si>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</si>
  <si>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</si>
  <si>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</si>
  <si>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</si>
  <si>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</si>
  <si>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</si>
  <si>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</si>
  <si>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</si>
  <si>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</si>
  <si>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</si>
  <si>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</si>
  <si>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</si>
  <si>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</si>
  <si>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</si>
  <si>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</si>
  <si>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</si>
  <si>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</si>
  <si>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</si>
  <si>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</si>
  <si>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</si>
  <si>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</si>
  <si>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</si>
  <si>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</si>
  <si>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</si>
  <si>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</si>
  <si>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</si>
  <si>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</si>
  <si>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</si>
  <si>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</si>
  <si>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</si>
  <si>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</si>
  <si>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</si>
  <si>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</si>
  <si>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</si>
  <si>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</si>
  <si>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</si>
  <si>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</si>
  <si>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</si>
  <si>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</si>
  <si>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</si>
  <si>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</si>
  <si>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</si>
  <si>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</si>
  <si>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</si>
  <si>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</si>
  <si>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</si>
  <si>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</si>
  <si>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</si>
  <si>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</si>
  <si>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</si>
  <si>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</si>
  <si>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</si>
  <si>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</si>
  <si>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</si>
  <si>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</si>
  <si>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</si>
  <si>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</si>
  <si>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</si>
  <si>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</si>
  <si>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</si>
  <si>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</si>
  <si>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</si>
  <si>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</si>
  <si>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</si>
  <si>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</si>
  <si>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</si>
  <si>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</si>
  <si>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</si>
  <si>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</si>
  <si>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</si>
  <si>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</si>
  <si>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</si>
  <si>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</si>
  <si>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</si>
  <si>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</si>
  <si>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</si>
  <si>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</si>
  <si>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</si>
  <si>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</si>
  <si>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</si>
  <si>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</si>
  <si>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</si>
  <si>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</si>
  <si>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</si>
  <si>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</si>
  <si>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</si>
  <si>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</si>
  <si>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</si>
  <si>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</si>
  <si>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</si>
  <si>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</si>
  <si>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</si>
  <si>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</si>
  <si>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</si>
  <si>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</si>
  <si>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</si>
  <si>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</si>
  <si>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</si>
  <si>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</si>
  <si>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</si>
  <si>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</si>
  <si>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</si>
  <si>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</si>
  <si>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</si>
  <si>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</si>
  <si>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</si>
  <si>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</si>
  <si>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</si>
  <si>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</si>
  <si>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</si>
  <si>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</si>
  <si>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</si>
  <si>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</si>
  <si>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</si>
  <si>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</si>
  <si>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</si>
  <si>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</si>
  <si>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</si>
  <si>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</si>
  <si>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</si>
  <si>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</si>
  <si>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</si>
  <si>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</si>
  <si>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</si>
  <si>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</si>
  <si>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</si>
  <si>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</si>
  <si>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</si>
  <si>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</si>
  <si>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</si>
  <si>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</si>
  <si>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</si>
  <si>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</si>
  <si>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</si>
  <si>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</si>
  <si>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</si>
  <si>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</si>
  <si>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</si>
  <si>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</si>
  <si>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</si>
  <si>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</si>
  <si>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</si>
  <si>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</si>
  <si>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</si>
  <si>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</si>
  <si>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</si>
  <si>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</si>
  <si>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</si>
  <si>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</si>
  <si>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</si>
  <si>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</si>
  <si>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</si>
  <si>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</si>
  <si>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</si>
  <si>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</si>
  <si>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</si>
  <si>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</si>
  <si>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</si>
  <si>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</si>
  <si>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</si>
  <si>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</si>
  <si>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</si>
  <si>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</si>
  <si>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</si>
  <si>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</si>
  <si>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</si>
  <si>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</si>
  <si>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</si>
  <si>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</si>
  <si>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</si>
  <si>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</si>
  <si>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</si>
  <si>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</si>
  <si>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</si>
  <si>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</si>
  <si>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</si>
  <si>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</si>
  <si>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</si>
  <si>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</si>
  <si>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</si>
  <si>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</si>
  <si>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</si>
  <si>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</si>
  <si>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</si>
  <si>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</si>
  <si>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</si>
  <si>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</si>
  <si>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</si>
  <si>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</si>
  <si>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</si>
  <si>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</si>
  <si>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</si>
  <si>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</si>
  <si>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</si>
  <si>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</si>
  <si>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</si>
  <si>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</si>
  <si>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</si>
  <si>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</si>
  <si>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</si>
  <si>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</si>
  <si>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</si>
  <si>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</si>
  <si>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</si>
  <si>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</si>
  <si>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</si>
  <si>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</si>
  <si>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</si>
  <si>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</si>
  <si>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</si>
  <si>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</si>
  <si>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</si>
  <si>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</si>
  <si>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</si>
  <si>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</si>
  <si>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</si>
  <si>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</si>
  <si>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</si>
  <si>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</si>
  <si>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</si>
  <si>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</si>
  <si>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</si>
  <si>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</si>
  <si>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</si>
  <si>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</si>
  <si>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</si>
  <si>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</si>
  <si>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</si>
  <si>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</si>
  <si>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</si>
  <si>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</si>
  <si>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</si>
  <si>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</si>
  <si>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</si>
  <si>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</si>
  <si>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</si>
  <si>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</si>
  <si>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</si>
  <si>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</si>
  <si>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</si>
  <si>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</si>
  <si>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</si>
  <si>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</si>
  <si>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</si>
  <si>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</si>
  <si>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</si>
  <si>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</si>
  <si>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</si>
  <si>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</si>
  <si>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</si>
  <si>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</si>
  <si>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</si>
  <si>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</si>
  <si>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</si>
  <si>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</si>
  <si>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</si>
  <si>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</si>
  <si>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</si>
  <si>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</si>
  <si>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</si>
  <si>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</si>
  <si>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</si>
  <si>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</si>
  <si>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</si>
  <si>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</si>
  <si>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</si>
  <si>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</si>
  <si>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</si>
  <si>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</si>
  <si>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</si>
  <si>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</si>
  <si>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</si>
  <si>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</si>
  <si>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</si>
  <si>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</si>
  <si>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</si>
  <si>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</si>
  <si>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</si>
  <si>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</si>
  <si>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</si>
  <si>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</si>
  <si>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</si>
  <si>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</si>
  <si>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</si>
  <si>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</si>
  <si>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</si>
  <si>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</si>
  <si>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</si>
  <si>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</si>
  <si>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</si>
  <si>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</si>
  <si>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</si>
  <si>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</si>
  <si>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</si>
  <si>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</si>
  <si>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</si>
  <si>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</si>
  <si>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</si>
  <si>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</si>
  <si>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</si>
  <si>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</si>
  <si>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</si>
  <si>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</si>
  <si>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</si>
  <si>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</si>
  <si>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</si>
  <si>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</si>
  <si>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</si>
  <si>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</si>
  <si>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</si>
  <si>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</si>
  <si>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</si>
  <si>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</si>
  <si>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</si>
  <si>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</si>
  <si>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</si>
  <si>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</si>
  <si>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</si>
  <si>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</si>
  <si>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</si>
  <si>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</si>
  <si>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</si>
  <si>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</si>
  <si>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</si>
  <si>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</si>
  <si>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</si>
  <si>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</si>
  <si>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</si>
  <si>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</si>
  <si>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</si>
  <si>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</si>
  <si>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</si>
  <si>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</si>
  <si>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</si>
  <si>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</si>
  <si>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</si>
  <si>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</si>
  <si>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</si>
  <si>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</si>
  <si>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</si>
  <si>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</si>
  <si>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</si>
  <si>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</si>
  <si>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</si>
  <si>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</si>
  <si>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</si>
  <si>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</si>
  <si>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</si>
  <si>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</si>
  <si>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</si>
  <si>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</si>
  <si>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</si>
  <si>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</si>
  <si>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</si>
  <si>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</si>
  <si>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</si>
  <si>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</si>
  <si>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</si>
  <si>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</si>
  <si>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</si>
  <si>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</si>
  <si>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</si>
  <si>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</si>
  <si>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</si>
  <si>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</si>
  <si>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</si>
  <si>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</si>
  <si>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</si>
  <si>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</si>
  <si>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</si>
  <si>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</si>
  <si>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</si>
  <si>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</si>
  <si>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</si>
  <si>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</si>
  <si>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</si>
  <si>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</si>
  <si>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</si>
  <si>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</si>
  <si>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</si>
  <si>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</si>
  <si>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</si>
  <si>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</si>
  <si>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</si>
  <si>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</si>
  <si>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</si>
  <si>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</si>
  <si>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</si>
  <si>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</si>
  <si>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</si>
  <si>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</si>
  <si>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</si>
  <si>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</si>
  <si>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</si>
  <si>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</si>
  <si>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</si>
  <si>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</si>
  <si>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</si>
  <si>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</si>
  <si>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</si>
  <si>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</si>
  <si>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</si>
  <si>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</si>
  <si>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</si>
  <si>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</si>
  <si>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</si>
  <si>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</si>
  <si>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</si>
  <si>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</si>
  <si>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</si>
  <si>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</si>
  <si>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</si>
  <si>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</si>
  <si>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</si>
  <si>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</si>
  <si>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</si>
  <si>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</si>
  <si>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</si>
  <si>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</si>
  <si>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</si>
  <si>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</si>
  <si>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</si>
  <si>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</si>
  <si>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</si>
  <si>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</si>
  <si>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</si>
  <si>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</si>
  <si>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</si>
  <si>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</si>
  <si>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</si>
  <si>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</si>
  <si>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</si>
  <si>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</si>
  <si>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</si>
  <si>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</si>
  <si>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</si>
  <si>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</si>
  <si>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</si>
  <si>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</si>
  <si>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</si>
  <si>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</si>
  <si>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</si>
  <si>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</si>
  <si>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</si>
  <si>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</si>
  <si>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</si>
  <si>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</si>
  <si>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</si>
  <si>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</si>
  <si>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</si>
  <si>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</si>
  <si>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</si>
  <si>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</si>
  <si>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</si>
  <si>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</si>
  <si>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</si>
  <si>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</si>
  <si>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</si>
  <si>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</si>
  <si>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</si>
  <si>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</si>
  <si>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</si>
  <si>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</si>
  <si>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</si>
  <si>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</si>
  <si>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</si>
  <si>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</si>
  <si>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</si>
  <si>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</si>
  <si>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</si>
  <si>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</si>
  <si>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</si>
  <si>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</si>
  <si>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</si>
  <si>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</si>
  <si>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</si>
  <si>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</si>
  <si>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</si>
  <si>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</si>
  <si>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</si>
  <si>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</si>
  <si>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</si>
  <si>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</si>
  <si>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</si>
  <si>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</si>
  <si>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</si>
  <si>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</si>
  <si>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</si>
  <si>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</si>
  <si>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</si>
  <si>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</si>
  <si>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</si>
  <si>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</si>
  <si>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</si>
  <si>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</si>
  <si>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</si>
  <si>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</si>
  <si>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</si>
  <si>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</si>
  <si>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</si>
  <si>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</si>
  <si>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</si>
  <si>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</si>
  <si>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</si>
  <si>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</si>
  <si>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</si>
  <si>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</si>
  <si>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</si>
  <si>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</si>
  <si>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</si>
  <si>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</si>
  <si>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</si>
  <si>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</si>
  <si>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</si>
  <si>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</si>
  <si>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</si>
  <si>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</si>
  <si>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</si>
  <si>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</si>
  <si>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</si>
  <si>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</si>
  <si>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</si>
  <si>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</si>
  <si>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</si>
  <si>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</si>
  <si>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</si>
  <si>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</si>
  <si>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</si>
  <si>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</si>
  <si>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</si>
  <si>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</si>
  <si>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</si>
  <si>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</si>
  <si>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</si>
  <si>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</si>
  <si>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</si>
  <si>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</si>
  <si>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</si>
  <si>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</si>
  <si>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</si>
  <si>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</si>
  <si>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</si>
  <si>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</si>
  <si>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</si>
  <si>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</si>
  <si>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</si>
  <si>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</si>
  <si>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</si>
  <si>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</si>
  <si>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</si>
  <si>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</si>
  <si>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</si>
  <si>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</si>
  <si>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</si>
  <si>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</si>
  <si>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</si>
  <si>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</si>
  <si>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</si>
  <si>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</si>
  <si>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</si>
  <si>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</si>
  <si>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</si>
  <si>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</si>
  <si>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</si>
  <si>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</si>
  <si>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</si>
  <si>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</si>
  <si>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</si>
  <si>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</si>
  <si>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</si>
  <si>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</si>
  <si>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</si>
  <si>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</si>
  <si>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</si>
  <si>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</si>
  <si>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</si>
  <si>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</si>
  <si>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</si>
  <si>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</si>
  <si>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</si>
  <si>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</si>
  <si>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</si>
  <si>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</si>
  <si>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</si>
  <si>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</si>
  <si>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</si>
  <si>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</si>
  <si>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</si>
  <si>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</si>
  <si>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</si>
  <si>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</si>
  <si>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</si>
  <si>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</si>
  <si>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</si>
  <si>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</si>
  <si>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</si>
  <si>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</si>
  <si>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</si>
  <si>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</si>
  <si>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</si>
  <si>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</si>
  <si>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</si>
  <si>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</si>
  <si>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</si>
  <si>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</si>
  <si>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</si>
  <si>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</si>
  <si>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</si>
  <si>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</si>
  <si>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</si>
  <si>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</si>
  <si>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</si>
  <si>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</si>
  <si>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</si>
  <si>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</si>
  <si>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</si>
  <si>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</si>
  <si>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</si>
  <si>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</si>
  <si>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</si>
  <si>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</si>
  <si>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</si>
  <si>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</si>
  <si>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</si>
  <si>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</si>
  <si>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</si>
  <si>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</si>
  <si>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</si>
  <si>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</si>
  <si>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</si>
  <si>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</si>
  <si>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</si>
  <si>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</si>
  <si>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</si>
  <si>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</si>
  <si>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</si>
  <si>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</si>
  <si>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</si>
  <si>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</si>
  <si>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</si>
  <si>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</si>
  <si>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</si>
  <si>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</si>
  <si>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</si>
  <si>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</si>
  <si>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</si>
  <si>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</si>
  <si>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</si>
  <si>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</si>
  <si>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</si>
  <si>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</si>
  <si>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</si>
  <si>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</si>
  <si>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</si>
  <si>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</si>
  <si>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</si>
  <si>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</si>
  <si>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</si>
  <si>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</si>
  <si>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</si>
  <si>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</si>
  <si>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</si>
  <si>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</si>
  <si>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</si>
  <si>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</si>
  <si>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</si>
  <si>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</si>
  <si>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</si>
  <si>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</si>
  <si>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</si>
  <si>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</si>
  <si>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</si>
  <si>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</si>
  <si>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</si>
  <si>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</si>
  <si>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</si>
  <si>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</si>
  <si>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</si>
  <si>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</si>
  <si>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</si>
  <si>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</si>
  <si>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</si>
  <si>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</si>
  <si>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</si>
  <si>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</si>
  <si>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</si>
  <si>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</si>
  <si>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</si>
  <si>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</si>
  <si>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</si>
  <si>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</si>
  <si>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</si>
  <si>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</si>
  <si>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</si>
  <si>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</si>
  <si>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</si>
  <si>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</si>
  <si>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</si>
  <si>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</si>
  <si>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</si>
  <si>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</si>
  <si>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</si>
  <si>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</si>
  <si>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</si>
  <si>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</si>
  <si>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</si>
  <si>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</si>
  <si>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</si>
  <si>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</si>
  <si>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</si>
  <si>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</si>
  <si>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</si>
  <si>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</si>
  <si>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</si>
  <si>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</si>
  <si>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</si>
  <si>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</si>
  <si>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</si>
  <si>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</si>
  <si>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</si>
  <si>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</si>
  <si>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</si>
  <si>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</si>
  <si>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</si>
  <si>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</si>
  <si>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</si>
  <si>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</si>
  <si>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</si>
  <si>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</si>
  <si>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</si>
  <si>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</si>
  <si>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</si>
  <si>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</si>
  <si>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</si>
  <si>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</si>
  <si>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</si>
  <si>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</si>
  <si>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</si>
  <si>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</si>
  <si>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</si>
  <si>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</si>
  <si>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</si>
  <si>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</si>
  <si>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</si>
  <si>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</si>
  <si>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</si>
  <si>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</si>
  <si>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</si>
  <si>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</si>
  <si>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</si>
  <si>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</si>
  <si>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</si>
  <si>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</si>
  <si>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</si>
  <si>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</si>
  <si>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</si>
  <si>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</si>
  <si>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</si>
  <si>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</si>
  <si>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</si>
  <si>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</si>
  <si>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</si>
  <si>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</si>
  <si>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</si>
  <si>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</si>
  <si>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</si>
  <si>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</si>
  <si>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</si>
  <si>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</si>
  <si>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</si>
  <si>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</si>
  <si>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</si>
  <si>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</si>
  <si>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</si>
  <si>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</si>
  <si>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</si>
  <si>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</si>
  <si>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</si>
  <si>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</si>
  <si>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</si>
  <si>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</si>
  <si>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</si>
  <si>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</si>
  <si>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</si>
  <si>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</si>
  <si>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</si>
  <si>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</si>
  <si>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</si>
  <si>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</si>
  <si>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</si>
  <si>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</si>
  <si>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</si>
  <si>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</si>
  <si>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</si>
  <si>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</si>
  <si>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</si>
  <si>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</si>
  <si>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</si>
  <si>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</si>
  <si>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</si>
  <si>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</si>
  <si>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</si>
  <si>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</si>
  <si>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</si>
  <si>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</si>
  <si>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</si>
  <si>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</si>
  <si>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</si>
  <si>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</si>
  <si>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</si>
  <si>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</si>
  <si>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</si>
  <si>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</si>
  <si>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</si>
  <si>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</si>
  <si>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</si>
  <si>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</si>
  <si>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</si>
  <si>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</si>
  <si>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</si>
  <si>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</si>
  <si>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</si>
  <si>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</si>
  <si>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</si>
  <si>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</si>
  <si>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</si>
  <si>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</si>
  <si>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</si>
  <si>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</si>
  <si>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</si>
  <si>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</si>
  <si>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</si>
  <si>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</si>
  <si>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</si>
  <si>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</si>
  <si>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</si>
  <si>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</si>
  <si>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</si>
  <si>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</si>
  <si>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</si>
  <si>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</si>
  <si>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</si>
  <si>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</si>
  <si>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</si>
  <si>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</si>
  <si>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</si>
  <si>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</si>
  <si>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</si>
  <si>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</si>
  <si>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</si>
  <si>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</si>
  <si>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</si>
  <si>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</si>
  <si>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</si>
  <si>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</si>
  <si>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</si>
  <si>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</si>
  <si>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</si>
  <si>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</si>
  <si>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</si>
  <si>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</si>
  <si>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</si>
  <si>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</si>
  <si>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</si>
  <si>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</si>
  <si>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</si>
  <si>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</si>
  <si>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</si>
  <si>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</si>
  <si>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</si>
  <si>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</si>
  <si>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</si>
  <si>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</si>
  <si>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</si>
  <si>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</si>
  <si>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</si>
  <si>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</si>
  <si>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</si>
  <si>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</si>
  <si>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</si>
  <si>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</si>
  <si>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</si>
  <si>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</si>
  <si>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</si>
  <si>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</si>
  <si>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</si>
  <si>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</si>
  <si>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</si>
  <si>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</si>
  <si>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</si>
  <si>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</si>
  <si>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</si>
  <si>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</si>
  <si>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</si>
  <si>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</si>
  <si>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</si>
  <si>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</si>
  <si>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</si>
  <si>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</si>
  <si>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</si>
  <si>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</si>
  <si>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</si>
  <si>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</si>
  <si>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</si>
  <si>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</si>
  <si>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</si>
  <si>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</si>
  <si>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</si>
  <si>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</si>
  <si>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</si>
  <si>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</si>
  <si>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</si>
  <si>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</si>
  <si>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</si>
  <si>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</si>
  <si>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</si>
  <si>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</si>
  <si>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</si>
  <si>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</si>
  <si>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</si>
  <si>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</si>
  <si>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</si>
  <si>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</si>
  <si>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</si>
  <si>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</si>
  <si>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</si>
  <si>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</si>
  <si>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</si>
  <si>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</si>
  <si>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</si>
  <si>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</si>
  <si>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</si>
  <si>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</si>
  <si>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</si>
  <si>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</si>
  <si>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</si>
  <si>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</si>
  <si>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</si>
  <si>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</si>
  <si>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</si>
  <si>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</si>
  <si>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</si>
  <si>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</si>
  <si>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</si>
  <si>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</si>
  <si>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</si>
  <si>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</si>
  <si>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</si>
  <si>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</si>
  <si>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</si>
  <si>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</si>
  <si>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</si>
  <si>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</si>
  <si>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</si>
  <si>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</si>
  <si>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</si>
  <si>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</si>
  <si>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</si>
  <si>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</si>
  <si>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</si>
  <si>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</si>
  <si>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</si>
  <si>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</si>
  <si>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</si>
  <si>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</si>
  <si>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</si>
  <si>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</si>
  <si>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</si>
  <si>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</si>
  <si>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</si>
  <si>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</si>
  <si>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</si>
  <si>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</si>
  <si>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</si>
  <si>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</si>
  <si>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</si>
  <si>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</si>
  <si>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</si>
  <si>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</si>
  <si>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</si>
  <si>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</si>
  <si>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</si>
  <si>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</si>
  <si>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</si>
  <si>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</si>
  <si>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</si>
  <si>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</si>
  <si>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</si>
  <si>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</si>
  <si>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</si>
  <si>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</si>
  <si>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</si>
  <si>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</si>
  <si>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</si>
  <si>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</si>
  <si>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</si>
  <si>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</si>
  <si>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</si>
  <si>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</si>
  <si>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</si>
  <si>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</si>
  <si>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</si>
  <si>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</si>
  <si>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</si>
  <si>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</si>
  <si>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</si>
  <si>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</si>
  <si>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</si>
  <si>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</si>
  <si>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</si>
  <si>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</si>
  <si>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</si>
  <si>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</si>
  <si>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</si>
  <si>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</si>
  <si>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</si>
  <si>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</si>
  <si>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</si>
  <si>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</si>
  <si>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</si>
  <si>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</si>
  <si>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</si>
  <si>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</si>
  <si>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</si>
  <si>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</si>
  <si>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</si>
  <si>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</si>
  <si>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</si>
  <si>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</si>
  <si>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</si>
  <si>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</si>
  <si>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</si>
  <si>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</si>
  <si>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</si>
  <si>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</si>
  <si>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</si>
  <si>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</si>
  <si>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</si>
  <si>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</si>
  <si>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</si>
  <si>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</si>
  <si>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</si>
  <si>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</si>
  <si>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</si>
  <si>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</si>
  <si>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</si>
  <si>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</si>
  <si>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</si>
  <si>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</si>
  <si>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</si>
  <si>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</si>
  <si>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</si>
  <si>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</si>
  <si>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</si>
  <si>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</si>
  <si>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</si>
  <si>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</si>
  <si>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</si>
  <si>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</si>
  <si>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</si>
  <si>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</si>
  <si>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</si>
  <si>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</si>
  <si>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</si>
  <si>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</si>
  <si>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</si>
  <si>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</si>
  <si>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</si>
  <si>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</si>
  <si>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</si>
  <si>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</si>
  <si>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</si>
  <si>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</si>
  <si>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</si>
  <si>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</si>
  <si>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</si>
  <si>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</si>
  <si>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</si>
  <si>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</si>
  <si>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</si>
  <si>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</si>
  <si>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</si>
  <si>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</si>
  <si>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</si>
  <si>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</si>
  <si>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</si>
  <si>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</si>
  <si>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</si>
  <si>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</si>
  <si>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</si>
  <si>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</si>
  <si>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</si>
  <si>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</si>
  <si>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</si>
  <si>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</si>
  <si>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</si>
  <si>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</si>
  <si>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</si>
  <si>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</si>
  <si>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</si>
  <si>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</si>
  <si>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</si>
  <si>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</si>
  <si>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</si>
  <si>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</si>
  <si>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</si>
  <si>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</si>
  <si>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</si>
  <si>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</si>
  <si>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</si>
  <si>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</si>
  <si>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</si>
  <si>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</si>
  <si>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</si>
  <si>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</si>
  <si>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</si>
  <si>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</si>
  <si>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</si>
  <si>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</si>
  <si>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</si>
  <si>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</si>
  <si>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</si>
  <si>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</si>
  <si>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</si>
  <si>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</si>
  <si>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</si>
  <si>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</si>
  <si>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</si>
  <si>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</si>
  <si>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</si>
  <si>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</si>
  <si>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</si>
  <si>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</si>
  <si>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</si>
  <si>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</si>
  <si>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</si>
  <si>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</si>
  <si>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</si>
  <si>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</si>
  <si>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</si>
  <si>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</si>
  <si>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</si>
  <si>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</si>
  <si>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</si>
  <si>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</si>
  <si>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</si>
  <si>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</si>
  <si>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</si>
  <si>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</si>
  <si>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</si>
  <si>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</si>
  <si>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</si>
  <si>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</si>
  <si>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</si>
  <si>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</si>
  <si>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</si>
  <si>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</si>
  <si>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</si>
  <si>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</si>
  <si>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</si>
  <si>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</si>
  <si>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</si>
  <si>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</si>
  <si>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</si>
  <si>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</si>
  <si>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</si>
  <si>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</si>
  <si>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</si>
  <si>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</si>
  <si>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</si>
  <si>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</si>
  <si>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</si>
  <si>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</si>
  <si>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</si>
  <si>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</si>
  <si>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</si>
  <si>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</si>
  <si>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</si>
  <si>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</si>
  <si>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</si>
  <si>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</si>
  <si>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</si>
  <si>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</si>
  <si>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</si>
  <si>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</si>
  <si>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</si>
  <si>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</si>
  <si>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</si>
  <si>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</si>
  <si>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</si>
  <si>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</si>
  <si>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</si>
  <si>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</si>
  <si>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</si>
  <si>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</si>
  <si>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</si>
  <si>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</si>
  <si>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</si>
  <si>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</si>
  <si>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</si>
  <si>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</si>
  <si>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</si>
  <si>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</si>
  <si>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</si>
  <si>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</si>
  <si>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</si>
  <si>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</si>
  <si>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</si>
  <si>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</si>
  <si>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</si>
  <si>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</si>
  <si>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</si>
  <si>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</si>
  <si>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</si>
  <si>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</si>
  <si>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</si>
  <si>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</si>
  <si>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</si>
  <si>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</si>
  <si>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</si>
  <si>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</si>
  <si>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</si>
  <si>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</si>
  <si>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</si>
  <si>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</si>
  <si>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</si>
  <si>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</si>
  <si>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</si>
  <si>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</si>
  <si>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</si>
  <si>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</si>
  <si>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</si>
  <si>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</si>
  <si>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</si>
  <si>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</si>
  <si>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</si>
  <si>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</si>
  <si>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</si>
  <si>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</si>
  <si>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</si>
  <si>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</si>
  <si>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</si>
  <si>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</si>
  <si>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</si>
  <si>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</si>
  <si>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</si>
  <si>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</si>
  <si>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</si>
  <si>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</si>
  <si>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</si>
  <si>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</si>
  <si>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</si>
  <si>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</si>
  <si>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</si>
  <si>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</si>
  <si>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</si>
  <si>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</si>
  <si>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</si>
  <si>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</si>
  <si>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</si>
  <si>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</si>
  <si>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</si>
  <si>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</si>
  <si>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</si>
  <si>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</si>
  <si>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</si>
  <si>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</si>
  <si>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</si>
  <si>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</si>
  <si>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</si>
  <si>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</si>
  <si>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</si>
  <si>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</si>
  <si>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</si>
  <si>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</si>
  <si>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</si>
  <si>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</si>
  <si>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</si>
  <si>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</si>
  <si>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</si>
  <si>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</si>
  <si>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</si>
  <si>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</si>
  <si>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</si>
  <si>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</si>
  <si>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</si>
  <si>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</si>
  <si>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</si>
  <si>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</si>
  <si>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</si>
  <si>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</si>
  <si>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</si>
  <si>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</si>
  <si>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</si>
  <si>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</si>
  <si>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</si>
  <si>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</si>
  <si>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</si>
  <si>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</si>
  <si>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</si>
  <si>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</si>
  <si>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</si>
  <si>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</si>
  <si>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</si>
  <si>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</si>
  <si>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</si>
  <si>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</si>
  <si>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</si>
  <si>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</si>
  <si>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</si>
  <si>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</si>
  <si>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</si>
  <si>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</si>
  <si>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</si>
  <si>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</si>
  <si>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</si>
  <si>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</si>
  <si>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</si>
  <si>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</si>
  <si>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</si>
  <si>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</si>
  <si>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</si>
  <si>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</si>
  <si>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</si>
  <si>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</si>
  <si>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</si>
  <si>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</si>
  <si>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</si>
  <si>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</si>
  <si>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</si>
  <si>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</si>
  <si>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</si>
  <si>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</si>
  <si>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</si>
  <si>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</si>
  <si>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</si>
  <si>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</si>
  <si>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</si>
  <si>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</si>
  <si>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</si>
  <si>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</si>
  <si>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</si>
  <si>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</si>
  <si>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</si>
  <si>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</si>
  <si>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</si>
  <si>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</si>
  <si>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</si>
  <si>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</si>
  <si>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</si>
  <si>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</si>
  <si>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</si>
  <si>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</si>
  <si>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</si>
  <si>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</si>
  <si>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</si>
  <si>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</si>
  <si>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</si>
  <si>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</si>
  <si>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</si>
  <si>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</si>
  <si>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</si>
  <si>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</si>
  <si>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</si>
  <si>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</si>
  <si>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</si>
  <si>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</si>
  <si>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</si>
  <si>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</si>
  <si>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</si>
  <si>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</si>
  <si>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</si>
  <si>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</si>
  <si>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</si>
  <si>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</si>
  <si>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</si>
  <si>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</si>
  <si>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</si>
  <si>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</si>
  <si>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</si>
  <si>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</si>
  <si>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</si>
  <si>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</si>
  <si>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</si>
  <si>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</si>
  <si>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</si>
  <si>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</si>
  <si>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</si>
  <si>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</si>
  <si>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</si>
  <si>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</si>
  <si>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</si>
  <si>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</si>
  <si>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</si>
  <si>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</si>
  <si>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</si>
  <si>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</si>
  <si>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</si>
  <si>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</si>
  <si>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</si>
  <si>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</si>
  <si>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</si>
  <si>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</si>
  <si>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</si>
  <si>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</si>
  <si>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</si>
  <si>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</si>
  <si>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</si>
  <si>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</si>
  <si>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</si>
  <si>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</si>
  <si>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</si>
  <si>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</si>
  <si>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</si>
  <si>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</si>
  <si>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</si>
  <si>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</si>
  <si>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</si>
  <si>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</si>
  <si>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</si>
  <si>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</si>
  <si>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</si>
  <si>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</si>
  <si>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</si>
  <si>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</si>
  <si>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</si>
  <si>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</si>
  <si>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</si>
  <si>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</si>
  <si>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</si>
  <si>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</si>
  <si>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</si>
  <si>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</si>
  <si>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</si>
  <si>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</si>
  <si>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</si>
  <si>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</si>
  <si>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</si>
  <si>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</si>
  <si>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</si>
  <si>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</si>
  <si>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</si>
  <si>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</si>
  <si>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</si>
  <si>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</si>
  <si>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</si>
  <si>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</si>
  <si>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</si>
  <si>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</si>
  <si>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</si>
  <si>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</si>
  <si>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</si>
  <si>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</si>
  <si>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</si>
  <si>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</si>
  <si>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</si>
  <si>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</si>
  <si>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</si>
  <si>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</si>
  <si>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</si>
  <si>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</si>
  <si>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</si>
  <si>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</si>
  <si>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</si>
  <si>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</si>
  <si>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</si>
  <si>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</si>
  <si>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</si>
  <si>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</si>
  <si>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</si>
  <si>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</si>
  <si>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</si>
  <si>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</si>
  <si>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</si>
  <si>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</si>
  <si>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</si>
  <si>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</si>
  <si>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</si>
  <si>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</si>
  <si>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</si>
  <si>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</si>
  <si>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</si>
  <si>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</si>
  <si>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</si>
  <si>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</si>
  <si>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</si>
  <si>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</si>
  <si>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</si>
  <si>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</si>
  <si>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</si>
  <si>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</si>
  <si>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</si>
  <si>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</si>
  <si>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</si>
  <si>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</si>
  <si>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</si>
  <si>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</si>
  <si>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</si>
  <si>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</si>
  <si>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</si>
  <si>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</si>
  <si>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</si>
  <si>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</si>
  <si>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</si>
  <si>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</si>
  <si>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</si>
  <si>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</si>
  <si>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</si>
  <si>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</si>
  <si>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</si>
  <si>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</si>
  <si>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</si>
  <si>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</si>
  <si>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</si>
  <si>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</si>
  <si>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</si>
  <si>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</si>
  <si>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</si>
  <si>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</si>
  <si>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</si>
  <si>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</si>
  <si>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</si>
  <si>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</si>
  <si>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</si>
  <si>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</si>
  <si>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</si>
  <si>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</si>
  <si>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</si>
  <si>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</si>
  <si>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</si>
  <si>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</si>
  <si>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</si>
  <si>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</si>
  <si>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</si>
  <si>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</si>
  <si>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</si>
  <si>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</si>
  <si>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</si>
  <si>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</si>
  <si>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</si>
  <si>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</si>
  <si>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</si>
  <si>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</si>
  <si>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</si>
  <si>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</si>
  <si>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</si>
  <si>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</si>
  <si>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</si>
  <si>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</si>
  <si>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</si>
  <si>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</si>
  <si>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</si>
  <si>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</si>
  <si>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</si>
  <si>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</si>
  <si>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</si>
  <si>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</si>
  <si>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</si>
  <si>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</si>
  <si>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</si>
  <si>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</si>
  <si>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</si>
  <si>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</si>
  <si>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</si>
  <si>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</si>
  <si>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</si>
  <si>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</si>
  <si>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</si>
  <si>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</si>
  <si>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</si>
  <si>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</si>
  <si>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</si>
  <si>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</si>
  <si>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</si>
  <si>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</si>
  <si>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</si>
  <si>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</si>
  <si>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</si>
  <si>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</si>
  <si>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</si>
  <si>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</si>
  <si>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</si>
  <si>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</si>
  <si>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</si>
  <si>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</si>
  <si>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</si>
  <si>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</si>
  <si>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</si>
  <si>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</si>
  <si>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</si>
  <si>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</si>
  <si>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</si>
  <si>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</si>
  <si>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</si>
  <si>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</si>
  <si>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</si>
  <si>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</si>
  <si>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</si>
  <si>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</si>
  <si>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</si>
  <si>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</si>
  <si>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</si>
  <si>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</si>
  <si>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</si>
  <si>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</si>
  <si>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</si>
  <si>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</si>
  <si>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</si>
  <si>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</si>
  <si>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</si>
  <si>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</si>
  <si>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</si>
  <si>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</si>
  <si>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</si>
  <si>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</si>
  <si>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</si>
  <si>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</si>
  <si>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</si>
  <si>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</si>
  <si>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</si>
  <si>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</si>
  <si>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</si>
  <si>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</si>
  <si>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</si>
  <si>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</si>
  <si>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</si>
  <si>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</si>
  <si>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</si>
  <si>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</si>
  <si>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</si>
  <si>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</si>
  <si>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</si>
  <si>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</si>
  <si>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</si>
  <si>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</si>
  <si>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</si>
  <si>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</si>
  <si>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</si>
  <si>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</si>
  <si>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</si>
  <si>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</si>
  <si>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</si>
  <si>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</si>
  <si>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</si>
  <si>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</si>
  <si>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</si>
  <si>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</si>
  <si>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</si>
  <si>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</si>
  <si>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</si>
  <si>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</si>
  <si>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</si>
  <si>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</si>
  <si>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</si>
  <si>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</si>
  <si>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</si>
  <si>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</si>
  <si>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</si>
  <si>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</si>
  <si>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</si>
  <si>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</si>
  <si>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</si>
  <si>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</si>
  <si>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</si>
  <si>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</si>
  <si>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</si>
  <si>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</si>
  <si>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</si>
  <si>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</si>
  <si>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</si>
  <si>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</si>
  <si>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</si>
  <si>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</si>
  <si>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</si>
  <si>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</si>
  <si>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</si>
  <si>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</si>
  <si>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</si>
  <si>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</si>
  <si>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</si>
  <si>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</si>
  <si>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</si>
  <si>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</si>
  <si>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</si>
  <si>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</si>
  <si>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</si>
  <si>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</si>
  <si>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</si>
  <si>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</si>
  <si>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</si>
  <si>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</si>
  <si>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</si>
  <si>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</si>
  <si>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</si>
  <si>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</si>
  <si>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</si>
  <si>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</si>
  <si>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</si>
  <si>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</si>
  <si>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</si>
  <si>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</si>
  <si>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</si>
  <si>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</si>
  <si>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</si>
  <si>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</si>
  <si>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</si>
  <si>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</si>
  <si>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</si>
  <si>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</si>
  <si>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</si>
  <si>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</si>
  <si>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</si>
  <si>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</si>
  <si>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</si>
  <si>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</si>
  <si>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</si>
  <si>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</si>
  <si>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</si>
  <si>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</si>
  <si>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</si>
  <si>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</si>
  <si>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</si>
  <si>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</si>
  <si>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</si>
  <si>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</si>
  <si>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</si>
  <si>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</si>
  <si>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</si>
  <si>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</si>
  <si>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</si>
  <si>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</si>
  <si>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</si>
  <si>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</si>
  <si>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</si>
  <si>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</si>
  <si>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</si>
  <si>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</si>
  <si>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</si>
  <si>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</si>
  <si>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</si>
  <si>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</si>
  <si>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</si>
  <si>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</si>
  <si>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</si>
  <si>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</si>
  <si>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</si>
  <si>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</si>
  <si>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</si>
  <si>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</si>
  <si>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</si>
  <si>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</si>
  <si>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</si>
  <si>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</si>
  <si>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</si>
  <si>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</si>
  <si>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</si>
  <si>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</si>
  <si>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</si>
  <si>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</si>
  <si>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</si>
  <si>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</si>
  <si>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</si>
  <si>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</si>
  <si>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</si>
  <si>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</si>
  <si>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</si>
  <si>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</si>
  <si>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</si>
  <si>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</si>
  <si>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</si>
  <si>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</si>
  <si>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</si>
  <si>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</si>
  <si>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</si>
  <si>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</si>
  <si>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</si>
  <si>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</si>
  <si>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</si>
  <si>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</si>
  <si>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</si>
  <si>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</si>
  <si>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</si>
  <si>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</si>
  <si>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</si>
  <si>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</si>
  <si>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</si>
  <si>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</si>
  <si>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</si>
  <si>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</si>
  <si>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</si>
  <si>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</si>
  <si>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</si>
  <si>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</si>
  <si>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</si>
  <si>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</si>
  <si>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</si>
  <si>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</si>
  <si>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</si>
  <si>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</si>
  <si>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</si>
  <si>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</si>
  <si>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</si>
  <si>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</si>
  <si>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</si>
  <si>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</si>
  <si>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</si>
  <si>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</si>
  <si>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</si>
  <si>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</si>
  <si>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</si>
  <si>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</si>
  <si>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</si>
  <si>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</si>
  <si>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</si>
  <si>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</si>
  <si>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</si>
  <si>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</si>
  <si>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</si>
  <si>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</si>
  <si>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</si>
  <si>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</si>
  <si>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</si>
  <si>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</si>
  <si>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</si>
  <si>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</si>
  <si>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</si>
  <si>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</si>
  <si>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</si>
  <si>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</si>
  <si>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</si>
  <si>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</si>
  <si>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</si>
  <si>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</si>
  <si>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</si>
  <si>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</si>
  <si>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</si>
  <si>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</si>
  <si>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</si>
  <si>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</si>
  <si>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</si>
  <si>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</si>
  <si>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</si>
  <si>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</si>
  <si>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</si>
  <si>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</si>
  <si>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</si>
  <si>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</si>
  <si>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</si>
  <si>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</si>
  <si>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</si>
  <si>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</si>
  <si>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</si>
  <si>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</si>
  <si>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</si>
  <si>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</si>
  <si>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</si>
  <si>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</si>
  <si>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</si>
  <si>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</si>
  <si>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</si>
  <si>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</si>
  <si>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</si>
  <si>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</si>
  <si>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</si>
  <si>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</si>
  <si>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</si>
  <si>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</si>
  <si>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</si>
  <si>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</si>
  <si>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</si>
  <si>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</si>
  <si>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</si>
  <si>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</si>
  <si>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</si>
  <si>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</si>
  <si>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</si>
  <si>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</si>
  <si>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</si>
  <si>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</si>
  <si>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</si>
  <si>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</si>
  <si>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</si>
  <si>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</si>
  <si>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</si>
  <si>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</si>
  <si>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</si>
  <si>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</si>
  <si>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</si>
  <si>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</si>
  <si>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</si>
  <si>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</si>
  <si>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</si>
  <si>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</si>
  <si>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</si>
  <si>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</si>
  <si>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</si>
  <si>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</si>
  <si>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</si>
  <si>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</si>
  <si>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</si>
  <si>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</si>
  <si>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</si>
  <si>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</si>
  <si>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</si>
  <si>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</si>
  <si>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</si>
  <si>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</si>
  <si>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</si>
  <si>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</si>
  <si>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</si>
  <si>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</si>
  <si>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</si>
  <si>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</si>
  <si>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</si>
  <si>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</si>
  <si>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</si>
  <si>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</si>
  <si>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</si>
  <si>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</si>
  <si>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</si>
  <si>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</si>
  <si>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</si>
  <si>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</si>
  <si>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</si>
  <si>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</si>
  <si>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</si>
  <si>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</si>
  <si>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</si>
  <si>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</si>
  <si>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</si>
  <si>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</si>
  <si>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</si>
  <si>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</si>
  <si>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</si>
  <si>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</si>
  <si>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</si>
  <si>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</si>
  <si>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</si>
  <si>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</si>
  <si>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</si>
  <si>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</si>
  <si>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</si>
  <si>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</si>
  <si>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</si>
  <si>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</si>
  <si>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</si>
  <si>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</si>
  <si>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</si>
  <si>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</si>
  <si>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</si>
  <si>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</si>
  <si>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</si>
  <si>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</si>
  <si>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</si>
  <si>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</si>
  <si>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</si>
  <si>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</si>
  <si>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</si>
  <si>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</si>
  <si>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</si>
  <si>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</si>
  <si>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</si>
  <si>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</si>
  <si>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</si>
  <si>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</si>
  <si>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</si>
  <si>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</si>
  <si>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</si>
  <si>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</si>
  <si>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</si>
  <si>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</si>
  <si>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</si>
  <si>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</si>
  <si>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</si>
  <si>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</si>
  <si>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</si>
  <si>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</si>
  <si>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</si>
  <si>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</si>
  <si>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</si>
  <si>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</si>
  <si>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</si>
  <si>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</si>
  <si>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</si>
  <si>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</si>
  <si>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</si>
  <si>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</si>
  <si>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</si>
  <si>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</si>
  <si>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</si>
  <si>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</si>
  <si>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</si>
  <si>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</si>
  <si>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</si>
  <si>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</si>
  <si>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</si>
  <si>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</si>
  <si>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</si>
  <si>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</si>
  <si>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</si>
  <si>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</si>
  <si>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</si>
  <si>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</si>
  <si>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</si>
  <si>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</si>
  <si>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</si>
  <si>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</si>
  <si>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</si>
  <si>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</si>
  <si>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</si>
  <si>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</si>
  <si>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</si>
  <si>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</si>
  <si>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</si>
  <si>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</si>
  <si>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</si>
  <si>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</si>
  <si>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</si>
  <si>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</si>
  <si>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</si>
  <si>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</si>
  <si>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</si>
  <si>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</si>
  <si>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</si>
  <si>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</si>
  <si>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</si>
  <si>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</si>
  <si>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</si>
  <si>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</si>
  <si>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</si>
  <si>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</si>
  <si>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</si>
  <si>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</si>
  <si>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</si>
  <si>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</si>
  <si>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</si>
  <si>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</si>
  <si>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</si>
  <si>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</si>
  <si>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</si>
  <si>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</si>
  <si>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</si>
  <si>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</si>
  <si>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</si>
  <si>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</si>
  <si>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</si>
  <si>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</si>
  <si>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</si>
  <si>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</si>
  <si>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</si>
  <si>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</si>
  <si>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</si>
  <si>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</si>
  <si>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</si>
  <si>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</si>
  <si>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</si>
  <si>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</si>
  <si>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</si>
  <si>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</si>
  <si>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</si>
  <si>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</si>
  <si>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</si>
  <si>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</si>
  <si>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</si>
  <si>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</si>
  <si>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</si>
  <si>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</si>
  <si>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</si>
  <si>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</si>
  <si>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</si>
  <si>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</si>
  <si>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</si>
  <si>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</si>
  <si>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</si>
  <si>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</si>
  <si>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</si>
  <si>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</si>
  <si>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</si>
  <si>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</si>
  <si>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</si>
  <si>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</si>
  <si>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</si>
  <si>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</si>
  <si>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</si>
  <si>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</si>
  <si>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</si>
  <si>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</si>
  <si>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</si>
  <si>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</si>
  <si>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</si>
  <si>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</si>
  <si>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</si>
  <si>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</si>
  <si>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</si>
  <si>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</si>
  <si>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</si>
  <si>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</si>
  <si>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</si>
  <si>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</si>
  <si>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</si>
  <si>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</si>
  <si>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</si>
  <si>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</si>
  <si>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</si>
  <si>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</si>
  <si>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</si>
  <si>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</si>
  <si>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</si>
  <si>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</si>
  <si>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</si>
  <si>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</si>
  <si>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</si>
  <si>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</si>
  <si>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</si>
  <si>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</si>
  <si>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</si>
  <si>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</si>
  <si>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</si>
  <si>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</si>
  <si>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</si>
  <si>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</si>
  <si>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</si>
  <si>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</si>
  <si>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</si>
  <si>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</si>
  <si>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</si>
  <si>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</si>
  <si>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</si>
  <si>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</si>
  <si>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</si>
  <si>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</si>
  <si>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</si>
  <si>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</si>
  <si>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</si>
  <si>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</si>
  <si>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</si>
  <si>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</si>
  <si>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</si>
  <si>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</si>
  <si>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</si>
  <si>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</si>
  <si>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</si>
  <si>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</si>
  <si>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</si>
  <si>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</si>
  <si>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</si>
  <si>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</si>
  <si>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</si>
  <si>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</si>
  <si>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</si>
  <si>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</si>
  <si>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</si>
  <si>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</si>
  <si>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</si>
  <si>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</si>
  <si>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</si>
  <si>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</si>
  <si>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</si>
  <si>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</si>
  <si>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</si>
  <si>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</si>
  <si>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</si>
  <si>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</si>
  <si>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</si>
  <si>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</si>
  <si>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</si>
  <si>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</si>
  <si>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</si>
  <si>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</si>
  <si>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</si>
  <si>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</si>
  <si>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</si>
  <si>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</si>
  <si>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</si>
  <si>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</si>
  <si>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</si>
  <si>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</si>
  <si>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</si>
  <si>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</si>
  <si>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</si>
  <si>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</si>
  <si>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</si>
  <si>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</si>
  <si>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</si>
  <si>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</si>
  <si>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</si>
  <si>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</si>
  <si>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</si>
  <si>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</si>
  <si>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</si>
  <si>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</si>
  <si>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</si>
  <si>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</si>
  <si>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</si>
  <si>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</si>
  <si>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</si>
  <si>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</si>
  <si>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</si>
  <si>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</si>
  <si>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</si>
  <si>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</si>
  <si>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</si>
  <si>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</si>
  <si>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</si>
  <si>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</si>
  <si>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</si>
  <si>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</si>
  <si>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</si>
  <si>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</si>
  <si>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</si>
  <si>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</si>
  <si>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</si>
  <si>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</si>
  <si>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</si>
  <si>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</si>
  <si>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</si>
  <si>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</si>
  <si>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</si>
  <si>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</si>
  <si>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</si>
  <si>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</si>
  <si>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</si>
  <si>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</si>
  <si>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</si>
  <si>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</si>
  <si>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</si>
  <si>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</si>
  <si>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</si>
  <si>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</si>
  <si>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</si>
  <si>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</si>
  <si>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</si>
  <si>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</si>
  <si>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</si>
  <si>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</si>
  <si>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</si>
  <si>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</si>
  <si>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</si>
  <si>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</si>
  <si>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</si>
  <si>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</si>
  <si>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</si>
  <si>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</si>
  <si>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</si>
  <si>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</si>
  <si>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</si>
  <si>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</si>
  <si>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</si>
  <si>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</si>
  <si>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</si>
  <si>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</si>
  <si>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</si>
  <si>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</si>
  <si>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</si>
  <si>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</si>
  <si>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</si>
  <si>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</si>
  <si>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</si>
  <si>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</si>
  <si>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</si>
  <si>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</si>
  <si>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</si>
  <si>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</si>
  <si>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</si>
  <si>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</si>
  <si>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</si>
  <si>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</si>
  <si>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</si>
  <si>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</si>
  <si>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</si>
  <si>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</si>
  <si>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</si>
  <si>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</si>
  <si>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</si>
  <si>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</si>
  <si>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</si>
  <si>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</si>
  <si>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</si>
  <si>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</si>
  <si>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</si>
  <si>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</si>
  <si>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</si>
  <si>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</si>
  <si>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</si>
  <si>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</si>
  <si>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</si>
  <si>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</si>
  <si>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</si>
  <si>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</si>
  <si>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</si>
  <si>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</si>
  <si>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</si>
  <si>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</si>
  <si>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</si>
  <si>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</si>
  <si>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</si>
  <si>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</si>
  <si>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</si>
  <si>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</si>
  <si>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</si>
  <si>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</si>
  <si>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</si>
  <si>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</si>
  <si>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</si>
  <si>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</si>
  <si>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</si>
  <si>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</si>
  <si>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</si>
  <si>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</si>
  <si>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</si>
  <si>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</si>
  <si>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</si>
  <si>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</si>
  <si>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</si>
  <si>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</si>
  <si>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</si>
  <si>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</si>
  <si>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</si>
  <si>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</si>
  <si>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</si>
  <si>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</si>
  <si>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</si>
  <si>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</si>
  <si>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</si>
  <si>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</si>
  <si>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</si>
  <si>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</si>
  <si>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</si>
  <si>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</si>
  <si>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</si>
  <si>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</si>
  <si>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</si>
  <si>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</si>
  <si>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</si>
  <si>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</si>
  <si>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</si>
  <si>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</si>
  <si>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</si>
  <si>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</si>
  <si>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</si>
  <si>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</si>
  <si>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</si>
  <si>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</si>
  <si>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</si>
  <si>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</si>
  <si>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</si>
  <si>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</si>
  <si>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</si>
  <si>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</si>
  <si>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</si>
  <si>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</si>
  <si>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</si>
  <si>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</si>
  <si>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</si>
  <si>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</si>
  <si>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</si>
  <si>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</si>
  <si>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</si>
  <si>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</si>
  <si>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</si>
  <si>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</si>
  <si>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</si>
  <si>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</si>
  <si>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</si>
  <si>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</si>
  <si>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</si>
  <si>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</si>
  <si>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</si>
  <si>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</si>
  <si>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</si>
  <si>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</si>
  <si>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</si>
  <si>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</si>
  <si>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</si>
  <si>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</si>
  <si>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</si>
  <si>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</si>
  <si>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</si>
  <si>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</si>
  <si>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</si>
  <si>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</si>
  <si>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</si>
  <si>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</si>
  <si>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</si>
  <si>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</si>
  <si>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</si>
  <si>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</si>
  <si>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</si>
  <si>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</si>
  <si>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</si>
  <si>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</si>
  <si>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</si>
  <si>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</si>
  <si>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</si>
  <si>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</si>
  <si>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</si>
  <si>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</si>
  <si>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</si>
  <si>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</si>
  <si>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</si>
  <si>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</si>
  <si>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</si>
  <si>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</si>
  <si>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</si>
  <si>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</si>
  <si>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</si>
  <si>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</si>
  <si>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</si>
  <si>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</si>
  <si>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</si>
  <si>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</si>
  <si>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</si>
  <si>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</si>
  <si>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</si>
  <si>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</si>
  <si>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</si>
  <si>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</si>
  <si>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</si>
  <si>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</si>
  <si>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</si>
  <si>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</si>
  <si>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</si>
  <si>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</si>
  <si>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</si>
  <si>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</si>
  <si>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</si>
  <si>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</si>
  <si>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</si>
  <si>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</si>
  <si>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</si>
  <si>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</si>
  <si>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</si>
  <si>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</si>
  <si>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</si>
  <si>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</si>
  <si>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</si>
  <si>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</si>
  <si>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</si>
  <si>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</si>
  <si>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</si>
  <si>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</si>
  <si>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</si>
  <si>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</si>
  <si>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</si>
  <si>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</si>
  <si>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</si>
  <si>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</si>
  <si>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</si>
  <si>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</si>
  <si>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</si>
  <si>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</si>
  <si>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</si>
  <si>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</si>
  <si>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</si>
  <si>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</si>
  <si>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</si>
  <si>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</si>
  <si>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</si>
  <si>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</si>
  <si>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</si>
  <si>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</si>
  <si>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</si>
  <si>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</si>
  <si>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</si>
  <si>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</si>
  <si>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</si>
  <si>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</si>
  <si>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</si>
  <si>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</si>
  <si>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</si>
  <si>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</si>
  <si>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</si>
  <si>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</si>
  <si>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</si>
  <si>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</si>
  <si>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</si>
  <si>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</si>
  <si>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</si>
  <si>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</si>
  <si>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</si>
  <si>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</si>
  <si>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</si>
  <si>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</si>
  <si>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</si>
  <si>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</si>
  <si>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</si>
  <si>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</si>
  <si>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</si>
  <si>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</si>
  <si>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</si>
  <si>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</si>
  <si>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</si>
  <si>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</si>
  <si>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</si>
  <si>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</si>
  <si>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</si>
  <si>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</si>
  <si>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</si>
  <si>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</si>
  <si>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</si>
  <si>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</si>
  <si>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</si>
  <si>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</si>
  <si>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</si>
  <si>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</si>
  <si>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</si>
  <si>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</si>
  <si>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</si>
  <si>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</si>
  <si>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</si>
  <si>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</si>
  <si>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</si>
  <si>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</si>
  <si>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</si>
  <si>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</si>
  <si>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</si>
  <si>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</si>
  <si>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</si>
  <si>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</si>
  <si>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</si>
  <si>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</si>
  <si>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</si>
  <si>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</si>
  <si>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</si>
  <si>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</si>
  <si>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</si>
  <si>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</si>
  <si>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</si>
  <si>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</si>
  <si>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</si>
  <si>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</si>
  <si>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</si>
  <si>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</si>
  <si>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</si>
  <si>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</si>
  <si>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</si>
  <si>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</si>
  <si>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</si>
  <si>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</si>
  <si>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</si>
  <si>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</si>
  <si>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</si>
  <si>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</si>
  <si>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</si>
  <si>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</si>
  <si>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</si>
  <si>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</si>
  <si>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</si>
  <si>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</si>
  <si>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</si>
  <si>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</si>
  <si>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</si>
  <si>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</si>
  <si>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</si>
  <si>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</si>
  <si>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</si>
  <si>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</si>
  <si>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</si>
  <si>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</si>
  <si>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</si>
  <si>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</si>
  <si>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</si>
  <si>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</si>
  <si>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</si>
  <si>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</si>
  <si>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</si>
  <si>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</si>
  <si>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</si>
  <si>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</si>
  <si>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</si>
  <si>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</si>
  <si>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</si>
  <si>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</si>
  <si>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</si>
  <si>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</si>
  <si>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</si>
  <si>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</si>
  <si>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</si>
  <si>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</si>
  <si>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</si>
  <si>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</si>
  <si>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</si>
  <si>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</si>
  <si>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</si>
  <si>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</si>
  <si>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</si>
  <si>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</si>
  <si>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</si>
  <si>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</si>
  <si>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</si>
  <si>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</si>
  <si>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</si>
  <si>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</si>
  <si>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</si>
  <si>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</si>
  <si>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</si>
  <si>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</si>
  <si>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</si>
  <si>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</si>
  <si>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</si>
  <si>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</si>
  <si>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</si>
  <si>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</si>
  <si>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</si>
  <si>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</si>
  <si>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</si>
  <si>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</si>
  <si>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</si>
  <si>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</si>
  <si>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</si>
  <si>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</si>
  <si>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</si>
  <si>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</si>
  <si>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</si>
  <si>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</si>
  <si>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</si>
  <si>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</si>
  <si>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</si>
  <si>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</si>
  <si>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</si>
  <si>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</si>
  <si>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</si>
  <si>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</si>
  <si>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</si>
  <si>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</si>
  <si>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</si>
  <si>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</si>
  <si>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</si>
  <si>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</si>
  <si>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</si>
  <si>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</si>
  <si>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</si>
  <si>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</si>
  <si>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</si>
  <si>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</si>
  <si>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</si>
  <si>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</si>
  <si>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</si>
  <si>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</si>
  <si>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</si>
  <si>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</si>
  <si>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</si>
  <si>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</si>
  <si>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</si>
  <si>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</si>
  <si>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</si>
  <si>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</si>
  <si>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</si>
  <si>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</si>
  <si>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</si>
  <si>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</si>
  <si>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</si>
  <si>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</si>
  <si>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</si>
  <si>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</si>
  <si>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</si>
  <si>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</si>
  <si>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</si>
  <si>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</si>
  <si>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</si>
  <si>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</si>
  <si>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</si>
  <si>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</si>
  <si>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</si>
  <si>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</si>
  <si>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</si>
  <si>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</si>
  <si>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</si>
  <si>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</si>
  <si>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</si>
  <si>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</si>
  <si>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</si>
  <si>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</si>
  <si>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</si>
  <si>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</si>
  <si>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</si>
  <si>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</si>
  <si>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</si>
  <si>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</si>
  <si>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</si>
  <si>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</si>
  <si>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</si>
  <si>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</si>
  <si>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</si>
  <si>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</si>
  <si>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</si>
  <si>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</si>
  <si>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</si>
  <si>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</si>
  <si>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</si>
  <si>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</si>
  <si>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</si>
  <si>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</si>
  <si>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</si>
  <si>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</si>
  <si>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</si>
  <si>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</si>
  <si>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</si>
  <si>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</si>
  <si>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</si>
  <si>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</si>
  <si>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</si>
  <si>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</si>
  <si>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</si>
  <si>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</si>
  <si>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</si>
  <si>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</si>
  <si>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</si>
  <si>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</si>
  <si>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</si>
  <si>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</si>
  <si>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</si>
  <si>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</si>
  <si>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</si>
  <si>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</si>
  <si>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</si>
  <si>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</si>
  <si>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</si>
  <si>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</si>
  <si>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</si>
  <si>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</si>
  <si>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</si>
  <si>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</si>
  <si>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</si>
  <si>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</si>
  <si>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</si>
  <si>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</si>
  <si>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</si>
  <si>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</si>
  <si>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</si>
  <si>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</si>
  <si>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</si>
  <si>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</si>
  <si>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</si>
  <si>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</si>
  <si>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</si>
  <si>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</si>
  <si>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</si>
  <si>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</si>
  <si>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</si>
  <si>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</si>
  <si>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</si>
  <si>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</si>
  <si>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</si>
  <si>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</si>
  <si>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</si>
  <si>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</si>
  <si>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</si>
  <si>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</si>
  <si>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</si>
  <si>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</si>
  <si>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</si>
  <si>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</si>
  <si>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</si>
  <si>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</si>
  <si>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</si>
  <si>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</si>
  <si>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</si>
  <si>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</si>
  <si>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</si>
  <si>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</si>
  <si>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</si>
  <si>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</si>
  <si>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</si>
  <si>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</si>
  <si>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</si>
  <si>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</si>
  <si>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</si>
  <si>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</si>
  <si>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</si>
  <si>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</si>
  <si>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</si>
  <si>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</si>
  <si>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</si>
  <si>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</si>
  <si>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</si>
  <si>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</si>
  <si>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</si>
  <si>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</si>
  <si>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</si>
  <si>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</si>
  <si>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</si>
  <si>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</si>
  <si>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</si>
  <si>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</si>
  <si>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</si>
  <si>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</si>
  <si>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</si>
  <si>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</si>
  <si>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</si>
  <si>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</si>
  <si>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</si>
  <si>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</si>
  <si>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</si>
  <si>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</si>
  <si>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</si>
  <si>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</si>
  <si>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</si>
  <si>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</si>
  <si>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</si>
  <si>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</si>
  <si>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</si>
  <si>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</si>
  <si>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</si>
  <si>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</si>
  <si>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</si>
  <si>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</si>
  <si>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</si>
  <si>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</si>
  <si>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</si>
  <si>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</si>
  <si>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</si>
  <si>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</si>
  <si>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</si>
  <si>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</si>
  <si>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</si>
  <si>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</si>
  <si>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</si>
  <si>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</si>
  <si>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</si>
  <si>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</si>
  <si>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</si>
  <si>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</si>
  <si>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</si>
  <si>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</si>
  <si>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</si>
  <si>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</si>
  <si>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</si>
  <si>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</si>
  <si>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</si>
  <si>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</si>
  <si>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</si>
  <si>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</si>
  <si>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</si>
  <si>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</si>
  <si>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</si>
  <si>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</si>
  <si>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</si>
  <si>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</si>
  <si>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</si>
  <si>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</si>
  <si>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</si>
  <si>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</si>
  <si>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</si>
  <si>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</si>
  <si>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</si>
  <si>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</si>
  <si>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</si>
  <si>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</si>
  <si>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</si>
  <si>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</si>
  <si>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</si>
  <si>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</si>
  <si>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</si>
  <si>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</si>
  <si>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</si>
  <si>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</si>
  <si>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</si>
  <si>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</si>
  <si>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</si>
  <si>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</si>
  <si>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</si>
  <si>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</si>
  <si>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</si>
  <si>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</si>
  <si>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</si>
  <si>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</si>
  <si>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</si>
  <si>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</si>
  <si>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</si>
  <si>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</si>
  <si>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</si>
  <si>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</si>
  <si>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</si>
  <si>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</si>
  <si>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</si>
  <si>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</si>
  <si>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</si>
  <si>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</si>
  <si>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</si>
  <si>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</si>
  <si>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</si>
  <si>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</si>
  <si>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</si>
  <si>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</si>
  <si>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</si>
  <si>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</si>
  <si>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</si>
  <si>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</si>
  <si>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</si>
  <si>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</si>
  <si>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</si>
  <si>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</si>
  <si>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</si>
  <si>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</si>
  <si>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</si>
  <si>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</si>
  <si>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</si>
  <si>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</si>
  <si>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</si>
  <si>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</si>
  <si>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</si>
  <si>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</si>
  <si>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</si>
  <si>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</si>
  <si>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</si>
  <si>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</si>
  <si>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</si>
  <si>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</si>
  <si>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</si>
  <si>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</si>
  <si>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</si>
  <si>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</si>
  <si>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</si>
  <si>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</si>
  <si>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</si>
  <si>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</si>
  <si>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</si>
  <si>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</si>
  <si>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</si>
  <si>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</si>
  <si>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</si>
  <si>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</si>
  <si>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</si>
  <si>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</si>
  <si>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</si>
  <si>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</si>
  <si>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</si>
  <si>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</si>
  <si>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</si>
  <si>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</si>
  <si>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</si>
  <si>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</si>
  <si>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</si>
  <si>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</si>
  <si>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</si>
  <si>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</si>
  <si>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</si>
  <si>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</si>
  <si>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</si>
  <si>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</si>
  <si>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</si>
  <si>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</si>
  <si>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</si>
  <si>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</si>
  <si>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</si>
  <si>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</si>
  <si>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</si>
  <si>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</si>
  <si>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</si>
  <si>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</si>
  <si>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</si>
  <si>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</si>
  <si>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</si>
  <si>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</si>
  <si>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</si>
  <si>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</si>
  <si>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</si>
  <si>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</si>
  <si>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</si>
  <si>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</si>
  <si>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</si>
  <si>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</si>
  <si>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</si>
  <si>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</si>
  <si>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</si>
  <si>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</si>
  <si>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</si>
  <si>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</si>
  <si>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</si>
  <si>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</si>
  <si>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</si>
  <si>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</si>
  <si>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</si>
  <si>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</si>
  <si>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</si>
  <si>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</si>
  <si>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</si>
  <si>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</si>
  <si>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</si>
  <si>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</si>
  <si>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</si>
  <si>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</si>
  <si>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</si>
  <si>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</si>
  <si>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</si>
  <si>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</si>
  <si>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</si>
  <si>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</si>
  <si>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</si>
  <si>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</si>
  <si>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</si>
  <si>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</si>
  <si>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</si>
  <si>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</si>
  <si>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</si>
  <si>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</si>
  <si>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</si>
  <si>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</si>
  <si>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</si>
  <si>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</si>
  <si>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</si>
  <si>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</si>
  <si>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</si>
  <si>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</si>
  <si>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</si>
  <si>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</si>
  <si>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</si>
  <si>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</si>
  <si>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</si>
  <si>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</si>
  <si>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</si>
  <si>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</si>
  <si>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</si>
  <si>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</si>
  <si>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</si>
  <si>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</si>
  <si>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</si>
  <si>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</si>
  <si>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</si>
  <si>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</si>
  <si>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</si>
  <si>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</si>
  <si>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</si>
  <si>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</si>
  <si>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</si>
  <si>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</si>
  <si>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</si>
  <si>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</si>
  <si>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</si>
  <si>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</si>
  <si>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</si>
  <si>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</si>
  <si>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</si>
  <si>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</si>
  <si>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</si>
  <si>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</si>
  <si>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</si>
  <si>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</si>
  <si>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</si>
  <si>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</si>
  <si>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</si>
  <si>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</si>
  <si>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</si>
  <si>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</si>
  <si>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</si>
  <si>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</si>
  <si>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</si>
  <si>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</si>
  <si>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</si>
  <si>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</si>
  <si>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</si>
  <si>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</si>
  <si>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</si>
  <si>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</si>
  <si>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</si>
  <si>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</si>
  <si>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</si>
  <si>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</si>
  <si>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</si>
  <si>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</si>
  <si>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</si>
  <si>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</si>
  <si>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</si>
  <si>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</si>
  <si>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</si>
  <si>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</si>
  <si>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</si>
  <si>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</si>
  <si>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</si>
  <si>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</si>
  <si>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</si>
  <si>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</si>
  <si>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</si>
  <si>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</si>
  <si>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</si>
  <si>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</si>
  <si>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</si>
  <si>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</si>
  <si>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</si>
  <si>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</si>
  <si>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</si>
  <si>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</si>
  <si>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</si>
  <si>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</si>
  <si>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</si>
  <si>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</si>
  <si>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</si>
  <si>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</si>
  <si>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</si>
  <si>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</si>
  <si>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</si>
  <si>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</si>
  <si>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</si>
  <si>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</si>
  <si>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</si>
  <si>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</si>
  <si>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</si>
  <si>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</si>
  <si>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</si>
  <si>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</si>
  <si>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</si>
  <si>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</si>
  <si>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</si>
  <si>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</si>
  <si>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</si>
  <si>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</si>
  <si>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</si>
  <si>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</si>
  <si>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</si>
  <si>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</si>
  <si>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</si>
  <si>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</si>
  <si>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</si>
  <si>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</si>
  <si>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</si>
  <si>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</si>
  <si>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</si>
  <si>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</si>
  <si>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</si>
  <si>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</si>
  <si>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</si>
  <si>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</si>
  <si>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</si>
  <si>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</si>
  <si>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</si>
  <si>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</si>
  <si>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</si>
  <si>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</si>
  <si>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</si>
  <si>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</si>
  <si>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</si>
  <si>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</si>
  <si>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</si>
  <si>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</si>
  <si>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</si>
  <si>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</si>
  <si>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</si>
  <si>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</si>
  <si>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</si>
  <si>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</si>
  <si>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</si>
  <si>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</si>
  <si>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</si>
  <si>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</si>
  <si>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</si>
  <si>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</si>
  <si>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</si>
  <si>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</si>
  <si>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</si>
  <si>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</si>
  <si>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</si>
  <si>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</si>
  <si>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</si>
  <si>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</si>
  <si>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</si>
  <si>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</si>
  <si>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</si>
  <si>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</si>
  <si>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</si>
  <si>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</si>
  <si>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</si>
  <si>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</si>
  <si>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</si>
  <si>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</si>
  <si>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</si>
  <si>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</si>
  <si>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</si>
  <si>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</si>
  <si>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</si>
  <si>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</si>
  <si>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</si>
  <si>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</si>
  <si>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</si>
  <si>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</si>
  <si>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</si>
  <si>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</si>
  <si>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</si>
  <si>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</si>
  <si>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</si>
  <si>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</si>
  <si>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</si>
  <si>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</si>
  <si>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</si>
  <si>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</si>
  <si>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</si>
  <si>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</si>
  <si>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</si>
  <si>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</si>
  <si>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</si>
  <si>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</si>
  <si>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</si>
  <si>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</si>
  <si>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</si>
  <si>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</si>
  <si>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</si>
  <si>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</si>
  <si>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</si>
  <si>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</si>
  <si>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</si>
  <si>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</si>
  <si>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</si>
  <si>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</si>
  <si>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</si>
  <si>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</si>
  <si>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</si>
  <si>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</si>
  <si>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</si>
  <si>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</si>
  <si>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</si>
  <si>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</si>
  <si>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</si>
  <si>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</si>
  <si>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</si>
  <si>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</si>
  <si>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</si>
  <si>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</si>
  <si>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</si>
  <si>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</si>
  <si>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</si>
  <si>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</si>
  <si>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</si>
  <si>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</si>
  <si>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</si>
  <si>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</si>
  <si>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</si>
  <si>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</si>
  <si>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</si>
  <si>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</si>
  <si>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</si>
  <si>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</si>
  <si>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</si>
  <si>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</si>
  <si>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</si>
  <si>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</si>
  <si>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</si>
  <si>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</si>
  <si>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</si>
  <si>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</si>
  <si>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</si>
  <si>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</si>
  <si>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</si>
  <si>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</si>
  <si>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</si>
  <si>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</si>
  <si>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</si>
  <si>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</si>
  <si>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</si>
  <si>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</si>
  <si>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</si>
  <si>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</si>
  <si>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</si>
  <si>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</si>
  <si>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</si>
  <si>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</si>
  <si>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</si>
  <si>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</si>
  <si>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</si>
  <si>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</si>
  <si>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</si>
  <si>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</si>
  <si>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</si>
  <si>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</si>
  <si>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</si>
  <si>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</si>
  <si>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</si>
  <si>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</si>
  <si>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</si>
  <si>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</si>
  <si>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</si>
  <si>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</si>
  <si>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</si>
  <si>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</si>
  <si>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</si>
  <si>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</si>
  <si>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</si>
  <si>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</si>
  <si>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</si>
  <si>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</si>
  <si>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</si>
  <si>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</si>
  <si>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</si>
  <si>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</si>
  <si>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</si>
  <si>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</si>
  <si>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</si>
  <si>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</si>
  <si>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</si>
  <si>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</si>
  <si>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</si>
  <si>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</si>
  <si>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</si>
  <si>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</si>
  <si>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</si>
  <si>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</si>
  <si>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</si>
  <si>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</si>
  <si>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</si>
  <si>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</si>
  <si>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</si>
  <si>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</si>
  <si>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</si>
  <si>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</si>
  <si>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</si>
  <si>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</si>
  <si>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</si>
  <si>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</si>
  <si>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</si>
  <si>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</si>
  <si>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</si>
  <si>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</si>
  <si>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</si>
  <si>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</si>
  <si>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</si>
  <si>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</si>
  <si>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</si>
  <si>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</si>
  <si>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</si>
  <si>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</si>
  <si>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</si>
  <si>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</si>
  <si>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</si>
  <si>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</si>
  <si>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</si>
  <si>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</si>
  <si>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</si>
  <si>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</si>
  <si>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</si>
  <si>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</si>
  <si>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</si>
  <si>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</si>
  <si>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</si>
  <si>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</si>
  <si>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</si>
  <si>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</si>
  <si>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</si>
  <si>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</si>
  <si>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</si>
  <si>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</si>
  <si>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</si>
  <si>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</si>
  <si>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</si>
  <si>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</si>
  <si>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</si>
  <si>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</si>
  <si>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</si>
  <si>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</si>
  <si>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</si>
  <si>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</si>
  <si>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</si>
  <si>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</si>
  <si>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</si>
  <si>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</si>
  <si>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</si>
  <si>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</si>
  <si>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</si>
  <si>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</si>
  <si>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</si>
  <si>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</si>
  <si>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</si>
  <si>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</si>
  <si>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</si>
  <si>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</si>
  <si>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</si>
  <si>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</si>
  <si>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</si>
  <si>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</si>
  <si>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</si>
  <si>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</si>
  <si>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</si>
  <si>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</si>
  <si>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</si>
  <si>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</si>
  <si>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</si>
  <si>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</si>
  <si>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</si>
  <si>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</si>
  <si>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</si>
  <si>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</si>
  <si>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</si>
  <si>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</si>
  <si>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</si>
  <si>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</si>
  <si>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</si>
  <si>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</si>
  <si>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</si>
  <si>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</si>
  <si>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</si>
  <si>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</si>
  <si>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</si>
  <si>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</si>
  <si>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</si>
  <si>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</si>
  <si>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</si>
  <si>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</si>
  <si>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</si>
  <si>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</si>
  <si>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</si>
  <si>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</si>
  <si>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</si>
  <si>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</si>
  <si>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</si>
  <si>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</si>
  <si>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</si>
  <si>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</si>
  <si>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</si>
  <si>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</si>
  <si>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</si>
  <si>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</si>
  <si>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</si>
  <si>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</si>
  <si>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</si>
  <si>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</si>
  <si>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</si>
  <si>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</si>
  <si>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</si>
  <si>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</si>
  <si>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</si>
  <si>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</si>
  <si>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</si>
  <si>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</si>
  <si>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</si>
  <si>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</si>
  <si>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</si>
  <si>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</si>
  <si>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</si>
  <si>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</si>
  <si>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</si>
  <si>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</si>
  <si>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</si>
  <si>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</si>
  <si>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</si>
  <si>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</si>
  <si>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</si>
  <si>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</si>
  <si>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</si>
  <si>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</si>
  <si>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</si>
  <si>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</si>
  <si>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</si>
  <si>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</si>
  <si>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</si>
  <si>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</si>
  <si>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</si>
  <si>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</si>
  <si>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</si>
  <si>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</si>
  <si>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</si>
  <si>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</si>
  <si>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</si>
  <si>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</si>
  <si>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</si>
  <si>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</si>
  <si>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</si>
  <si>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</si>
  <si>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</si>
  <si>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</si>
  <si>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</si>
  <si>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</si>
  <si>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</si>
  <si>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</si>
  <si>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</si>
  <si>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</si>
  <si>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</si>
  <si>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</si>
  <si>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</si>
  <si>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</si>
  <si>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</si>
  <si>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</si>
  <si>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</si>
  <si>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</si>
  <si>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</si>
  <si>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</si>
  <si>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</si>
  <si>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</si>
  <si>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</si>
  <si>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</si>
  <si>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</si>
  <si>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</si>
  <si>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</si>
  <si>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</si>
  <si>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</si>
  <si>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</si>
  <si>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</si>
  <si>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</si>
  <si>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</si>
  <si>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</si>
  <si>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</si>
  <si>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</si>
  <si>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</si>
  <si>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</si>
  <si>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</si>
  <si>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</si>
  <si>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</si>
  <si>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</si>
  <si>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</si>
  <si>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</si>
  <si>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</si>
  <si>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</si>
  <si>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</si>
  <si>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</si>
  <si>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</si>
  <si>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</si>
  <si>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</si>
  <si>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</si>
  <si>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</si>
  <si>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</si>
  <si>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</si>
  <si>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</si>
  <si>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</si>
  <si>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</si>
  <si>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</si>
  <si>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</si>
  <si>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</si>
  <si>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</si>
  <si>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</si>
  <si>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</si>
  <si>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</si>
  <si>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</si>
  <si>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</si>
  <si>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</si>
  <si>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</si>
  <si>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</si>
  <si>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</si>
  <si>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</si>
  <si>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</si>
  <si>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</si>
  <si>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</si>
  <si>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</si>
  <si>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</si>
  <si>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</si>
  <si>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</si>
  <si>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</si>
  <si>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</si>
  <si>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</si>
  <si>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</si>
  <si>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</si>
  <si>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</si>
  <si>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</si>
  <si>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</si>
  <si>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</si>
  <si>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</si>
  <si>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</si>
  <si>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</si>
  <si>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</si>
  <si>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</si>
  <si>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</si>
  <si>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</si>
  <si>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</si>
  <si>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</si>
  <si>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</si>
  <si>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</si>
  <si>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</si>
  <si>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</si>
  <si>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</si>
  <si>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</si>
  <si>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</si>
  <si>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</si>
  <si>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</si>
  <si>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</si>
  <si>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</si>
  <si>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</si>
  <si>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</si>
  <si>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</si>
  <si>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</si>
  <si>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</si>
  <si>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</si>
  <si>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</si>
  <si>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</si>
  <si>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</si>
  <si>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</si>
  <si>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</si>
  <si>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</si>
  <si>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</si>
  <si>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</si>
  <si>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</si>
  <si>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</si>
  <si>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</si>
  <si>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</si>
  <si>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</si>
  <si>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</si>
  <si>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</si>
  <si>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</si>
  <si>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</si>
  <si>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</si>
  <si>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</si>
  <si>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</si>
  <si>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</si>
  <si>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</si>
  <si>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</si>
  <si>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</si>
  <si>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</si>
  <si>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</si>
  <si>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</si>
  <si>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</si>
  <si>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</si>
  <si>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</si>
  <si>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</si>
  <si>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</si>
  <si>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</si>
  <si>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</si>
  <si>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</si>
  <si>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</si>
  <si>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</si>
  <si>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</si>
  <si>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</si>
  <si>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</si>
  <si>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</si>
  <si>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</si>
  <si>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</si>
  <si>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</si>
  <si>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</si>
  <si>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</si>
  <si>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</si>
  <si>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</si>
  <si>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</si>
  <si>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</si>
  <si>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</si>
  <si>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</si>
  <si>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</si>
  <si>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</si>
  <si>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</si>
  <si>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</si>
  <si>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</si>
  <si>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</si>
  <si>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</si>
  <si>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</si>
  <si>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</si>
  <si>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</si>
  <si>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</si>
  <si>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</si>
  <si>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</si>
  <si>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</si>
  <si>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</si>
  <si>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</si>
  <si>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</si>
  <si>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</si>
  <si>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</si>
  <si>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</si>
  <si>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</si>
  <si>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</si>
  <si>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</si>
  <si>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</si>
  <si>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</si>
  <si>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</si>
  <si>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</si>
  <si>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</si>
  <si>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</si>
  <si>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</si>
  <si>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</si>
  <si>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</si>
  <si>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</si>
  <si>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</si>
  <si>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</si>
  <si>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</si>
  <si>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</si>
  <si>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</si>
  <si>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</si>
  <si>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</si>
  <si>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</si>
  <si>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</si>
  <si>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</si>
  <si>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</si>
  <si>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</si>
  <si>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</si>
  <si>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</si>
  <si>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</si>
  <si>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</si>
  <si>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</si>
  <si>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</si>
  <si>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</si>
  <si>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</si>
  <si>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</si>
  <si>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</si>
  <si>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</si>
  <si>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</si>
  <si>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</si>
  <si>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</si>
  <si>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</si>
  <si>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</si>
  <si>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</si>
  <si>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</si>
  <si>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</si>
  <si>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</si>
  <si>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</si>
  <si>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</si>
  <si>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</si>
  <si>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</si>
  <si>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</si>
  <si>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</si>
  <si>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</si>
  <si>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</si>
  <si>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</si>
  <si>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</si>
  <si>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</si>
  <si>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</si>
  <si>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</si>
  <si>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</si>
  <si>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</si>
  <si>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</si>
  <si>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</si>
  <si>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</si>
  <si>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</si>
  <si>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</si>
  <si>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</si>
  <si>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</si>
  <si>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</si>
  <si>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</si>
  <si>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</si>
  <si>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</si>
  <si>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</si>
  <si>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</si>
  <si>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</si>
  <si>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</si>
  <si>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</si>
  <si>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</si>
  <si>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</si>
  <si>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</si>
  <si>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</si>
  <si>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</si>
  <si>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</si>
  <si>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</si>
  <si>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</si>
  <si>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</si>
  <si>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</si>
  <si>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</si>
  <si>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</si>
  <si>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</si>
  <si>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</si>
  <si>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</si>
  <si>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</si>
  <si>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</si>
  <si>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</si>
  <si>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</si>
  <si>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</si>
  <si>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</si>
  <si>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</si>
  <si>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</si>
  <si>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</si>
  <si>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</si>
  <si>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</si>
  <si>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</si>
  <si>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</si>
  <si>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</si>
  <si>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</si>
  <si>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</si>
  <si>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</si>
  <si>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</si>
  <si>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</si>
  <si>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</si>
  <si>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</si>
  <si>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</si>
  <si>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</si>
  <si>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</si>
  <si>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</si>
  <si>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</si>
  <si>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</si>
  <si>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</si>
  <si>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</si>
  <si>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</si>
  <si>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</si>
  <si>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</si>
  <si>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</si>
  <si>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</si>
  <si>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</si>
  <si>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</si>
  <si>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</si>
  <si>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</si>
  <si>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</si>
  <si>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</si>
  <si>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</si>
  <si>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</si>
  <si>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</si>
  <si>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</si>
  <si>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</si>
  <si>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</si>
  <si>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</si>
  <si>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</si>
  <si>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</si>
  <si>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</si>
  <si>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</si>
  <si>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</si>
  <si>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</si>
  <si>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</si>
  <si>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</si>
  <si>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</si>
  <si>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</si>
  <si>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</si>
  <si>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</si>
  <si>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</si>
  <si>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</si>
  <si>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</si>
  <si>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</si>
  <si>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</si>
  <si>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</si>
  <si>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</si>
  <si>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</si>
  <si>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</si>
  <si>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</si>
  <si>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</si>
  <si>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</si>
  <si>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</si>
  <si>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</si>
  <si>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</si>
  <si>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</si>
  <si>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</si>
  <si>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</si>
  <si>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</si>
  <si>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</si>
  <si>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</si>
  <si>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</si>
  <si>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</si>
  <si>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</si>
  <si>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</si>
  <si>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</si>
  <si>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</si>
  <si>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</si>
  <si>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</si>
  <si>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</si>
  <si>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</si>
  <si>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</si>
  <si>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</si>
  <si>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</si>
  <si>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</si>
  <si>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</si>
  <si>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</si>
  <si>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</si>
  <si>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</si>
  <si>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</si>
  <si>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</si>
  <si>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</si>
  <si>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</si>
  <si>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</si>
  <si>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</si>
  <si>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</si>
  <si>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</si>
  <si>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</si>
  <si>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</si>
  <si>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</si>
  <si>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</si>
  <si>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</si>
  <si>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</si>
  <si>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</si>
  <si>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</si>
  <si>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</si>
  <si>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</si>
  <si>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</si>
  <si>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</si>
  <si>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</si>
  <si>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</si>
  <si>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</si>
  <si>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</si>
  <si>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</si>
  <si>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</si>
  <si>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</si>
  <si>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</si>
  <si>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</si>
  <si>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</si>
  <si>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</si>
  <si>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</si>
  <si>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</si>
  <si>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</si>
  <si>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</si>
  <si>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</si>
  <si>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</si>
  <si>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</si>
  <si>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</si>
  <si>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</si>
  <si>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</si>
  <si>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</si>
  <si>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</si>
  <si>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</si>
  <si>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</si>
  <si>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</si>
  <si>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</si>
  <si>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</si>
  <si>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</si>
  <si>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</si>
  <si>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</si>
  <si>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</si>
  <si>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</si>
  <si>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</si>
  <si>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</si>
  <si>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</si>
  <si>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</si>
  <si>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</si>
  <si>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</si>
  <si>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</si>
  <si>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</si>
  <si>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</si>
  <si>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</si>
  <si>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</si>
  <si>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</si>
  <si>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</si>
  <si>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</si>
  <si>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</si>
  <si>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</si>
  <si>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</si>
  <si>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</si>
  <si>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</si>
  <si>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</si>
  <si>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</si>
  <si>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</si>
  <si>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</si>
  <si>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</si>
  <si>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</si>
  <si>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</si>
  <si>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</si>
  <si>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</si>
  <si>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</si>
  <si>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</si>
  <si>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</si>
  <si>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</si>
  <si>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</si>
  <si>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</si>
  <si>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</si>
  <si>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</si>
  <si>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</si>
  <si>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</si>
  <si>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</si>
  <si>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</si>
  <si>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</si>
  <si>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</si>
  <si>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</si>
  <si>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</si>
  <si>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</si>
  <si>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</si>
  <si>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</si>
  <si>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</si>
  <si>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</si>
  <si>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</si>
  <si>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</si>
  <si>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</si>
  <si>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</si>
  <si>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</si>
  <si>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</si>
  <si>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</si>
  <si>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</si>
  <si>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</si>
  <si>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</si>
  <si>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</si>
  <si>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</si>
  <si>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</si>
  <si>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</si>
  <si>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</si>
  <si>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</si>
  <si>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</si>
  <si>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</si>
  <si>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</si>
  <si>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</si>
  <si>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</si>
  <si>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</si>
  <si>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</si>
  <si>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</si>
  <si>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</si>
  <si>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</si>
  <si>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</si>
  <si>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</si>
  <si>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</si>
  <si>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</si>
  <si>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</si>
  <si>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</si>
  <si>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</si>
  <si>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</si>
  <si>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</si>
  <si>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</si>
  <si>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</si>
  <si>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</si>
  <si>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</si>
  <si>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</si>
  <si>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</si>
  <si>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</si>
  <si>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</si>
  <si>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</si>
  <si>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</si>
  <si>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</si>
  <si>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</si>
  <si>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</si>
  <si>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</si>
  <si>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</si>
  <si>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</si>
  <si>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</si>
  <si>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</si>
  <si>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</si>
  <si>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</si>
  <si>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</si>
  <si>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</si>
  <si>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</si>
  <si>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</si>
  <si>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</si>
  <si>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</si>
  <si>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</si>
  <si>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</si>
  <si>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</si>
  <si>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</si>
  <si>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</si>
  <si>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</si>
  <si>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</si>
  <si>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</si>
  <si>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</si>
  <si>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</si>
  <si>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</si>
  <si>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</si>
  <si>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</si>
  <si>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</si>
  <si>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</si>
  <si>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</si>
  <si>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</si>
  <si>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</si>
  <si>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</si>
  <si>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</si>
  <si>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</si>
  <si>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</si>
  <si>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</si>
  <si>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</si>
  <si>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</si>
  <si>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</si>
  <si>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</si>
  <si>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</si>
  <si>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</si>
  <si>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</si>
  <si>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</si>
  <si>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</si>
  <si>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</si>
  <si>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</si>
  <si>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</si>
  <si>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</si>
  <si>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</si>
  <si>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</si>
  <si>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</si>
  <si>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</si>
  <si>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</si>
  <si>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</si>
  <si>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</si>
  <si>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</si>
  <si>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</si>
  <si>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</si>
  <si>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</si>
  <si>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</si>
  <si>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</si>
  <si>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</si>
  <si>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</si>
  <si>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</si>
  <si>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</si>
  <si>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</si>
  <si>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</si>
  <si>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</si>
  <si>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</si>
  <si>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</si>
  <si>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</si>
  <si>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</si>
  <si>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</si>
  <si>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</si>
  <si>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</si>
  <si>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</si>
  <si>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</si>
  <si>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</si>
  <si>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</si>
  <si>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</si>
  <si>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</si>
  <si>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</si>
  <si>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</si>
  <si>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</si>
  <si>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</si>
  <si>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</si>
  <si>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</si>
  <si>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</si>
  <si>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</si>
  <si>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</si>
  <si>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</si>
  <si>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</si>
  <si>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</si>
  <si>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</si>
  <si>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</si>
  <si>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</si>
  <si>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</si>
  <si>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</si>
  <si>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</si>
  <si>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</si>
  <si>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</si>
  <si>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</si>
  <si>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</si>
  <si>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</si>
  <si>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</si>
  <si>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</si>
  <si>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</si>
  <si>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</si>
  <si>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</si>
  <si>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</si>
  <si>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</si>
  <si>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</si>
  <si>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</si>
  <si>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</si>
  <si>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</si>
  <si>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</si>
  <si>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</si>
  <si>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</si>
  <si>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</si>
  <si>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</si>
  <si>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</si>
  <si>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</si>
  <si>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</si>
  <si>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</si>
  <si>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</si>
  <si>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</si>
  <si>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</si>
  <si>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</si>
  <si>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</si>
  <si>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</si>
  <si>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</si>
  <si>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</si>
  <si>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</si>
  <si>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</si>
  <si>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</si>
  <si>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</si>
  <si>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</si>
  <si>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</si>
  <si>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</si>
  <si>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</si>
  <si>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</si>
  <si>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</si>
  <si>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</si>
  <si>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</si>
  <si>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</si>
  <si>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</si>
  <si>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</si>
  <si>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</si>
  <si>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</si>
  <si>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</si>
  <si>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</si>
  <si>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</si>
  <si>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</si>
  <si>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</si>
  <si>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</si>
  <si>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</si>
  <si>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</si>
  <si>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</si>
  <si>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</si>
  <si>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</si>
  <si>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</si>
  <si>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</si>
  <si>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</si>
  <si>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</si>
  <si>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</si>
  <si>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</si>
  <si>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</si>
  <si>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</si>
  <si>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</si>
  <si>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</si>
  <si>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</si>
  <si>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</si>
  <si>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</si>
  <si>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</si>
  <si>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</si>
  <si>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</si>
  <si>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</si>
  <si>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</si>
  <si>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</si>
  <si>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</si>
  <si>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</si>
  <si>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</si>
  <si>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</si>
  <si>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</si>
  <si>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</si>
  <si>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</si>
  <si>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</si>
  <si>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</si>
  <si>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</si>
  <si>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</si>
  <si>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</si>
  <si>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</si>
  <si>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</si>
  <si>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</si>
  <si>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</si>
  <si>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</si>
  <si>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</si>
  <si>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</si>
  <si>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</si>
  <si>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</si>
  <si>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</si>
  <si>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</si>
  <si>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</si>
  <si>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</si>
  <si>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</si>
  <si>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</si>
  <si>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</si>
  <si>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</si>
  <si>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</si>
  <si>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</si>
  <si>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</si>
  <si>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</si>
  <si>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</si>
  <si>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</si>
  <si>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</si>
  <si>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</si>
  <si>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</si>
  <si>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</si>
  <si>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</si>
  <si>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</si>
  <si>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</si>
  <si>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</si>
  <si>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</si>
  <si>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</si>
  <si>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</si>
  <si>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</si>
  <si>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</si>
  <si>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</si>
  <si>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</si>
  <si>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</si>
  <si>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</si>
  <si>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</si>
  <si>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</si>
  <si>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</si>
  <si>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</si>
  <si>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</si>
  <si>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</si>
  <si>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</si>
  <si>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</si>
  <si>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</si>
  <si>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</si>
  <si>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</si>
  <si>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</si>
  <si>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</si>
  <si>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</si>
  <si>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</si>
  <si>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</si>
  <si>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</si>
  <si>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</si>
  <si>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</si>
  <si>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</si>
  <si>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</si>
  <si>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</si>
  <si>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</si>
  <si>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</si>
  <si>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</si>
  <si>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</si>
  <si>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</si>
  <si>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</si>
  <si>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</si>
  <si>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</si>
  <si>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</si>
  <si>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</si>
  <si>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</si>
  <si>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</si>
  <si>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</si>
  <si>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</si>
  <si>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</si>
  <si>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</si>
  <si>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</si>
  <si>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</si>
  <si>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</si>
  <si>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</si>
  <si>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</si>
  <si>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</si>
  <si>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</si>
  <si>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</si>
  <si>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</si>
  <si>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</si>
  <si>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</si>
  <si>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</si>
  <si>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</si>
  <si>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</si>
  <si>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</si>
  <si>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</si>
  <si>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</si>
  <si>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</si>
  <si>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</si>
  <si>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</si>
  <si>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</si>
  <si>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</si>
  <si>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</si>
  <si>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</si>
  <si>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</si>
  <si>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</si>
  <si>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</si>
  <si>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</si>
  <si>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</si>
  <si>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</si>
  <si>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</si>
  <si>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</si>
  <si>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</si>
  <si>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</si>
  <si>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</si>
  <si>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</si>
  <si>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</si>
  <si>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</si>
  <si>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</si>
  <si>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</si>
  <si>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</si>
  <si>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</si>
  <si>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</si>
  <si>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</si>
  <si>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</si>
  <si>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</si>
  <si>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</si>
  <si>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</si>
  <si>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</si>
  <si>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</si>
  <si>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</si>
  <si>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</si>
  <si>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</si>
  <si>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</si>
  <si>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</si>
  <si>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</si>
  <si>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</si>
  <si>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</si>
  <si>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</si>
  <si>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</si>
  <si>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</si>
  <si>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</si>
  <si>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</si>
  <si>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</si>
  <si>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</si>
  <si>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</si>
  <si>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</si>
  <si>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</si>
  <si>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</si>
  <si>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</si>
  <si>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</si>
  <si>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</si>
  <si>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</si>
  <si>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</si>
  <si>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</si>
  <si>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</si>
  <si>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</si>
  <si>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</si>
  <si>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</si>
  <si>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</si>
  <si>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</si>
  <si>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</si>
  <si>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</si>
  <si>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</si>
  <si>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</si>
  <si>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</si>
  <si>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</si>
  <si>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</si>
  <si>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</si>
  <si>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</si>
  <si>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</si>
  <si>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</si>
  <si>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</si>
  <si>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</si>
  <si>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</si>
  <si>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</si>
  <si>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</si>
  <si>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</si>
  <si>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</si>
  <si>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</si>
  <si>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</si>
  <si>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</si>
  <si>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</si>
  <si>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</si>
  <si>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</si>
  <si>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</si>
  <si>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</si>
  <si>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</si>
  <si>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</si>
  <si>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</si>
  <si>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</si>
  <si>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</si>
  <si>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</si>
  <si>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</si>
  <si>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</si>
  <si>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</si>
  <si>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</si>
  <si>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</si>
  <si>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</si>
  <si>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</si>
  <si>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</si>
  <si>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</si>
  <si>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</si>
  <si>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</si>
  <si>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</si>
  <si>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</si>
  <si>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</si>
  <si>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</si>
  <si>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</si>
  <si>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</si>
  <si>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</si>
  <si>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</si>
  <si>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</si>
  <si>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</si>
  <si>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</si>
  <si>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</si>
  <si>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</si>
  <si>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</si>
  <si>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</si>
  <si>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</si>
  <si>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</si>
  <si>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</si>
  <si>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</si>
  <si>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</si>
  <si>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</si>
  <si>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</si>
  <si>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</si>
  <si>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</si>
  <si>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</si>
  <si>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</si>
  <si>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</si>
  <si>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</si>
  <si>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</si>
  <si>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</si>
  <si>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</si>
  <si>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</si>
  <si>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</si>
  <si>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</si>
  <si>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</si>
  <si>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</si>
  <si>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</si>
  <si>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</si>
  <si>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</si>
  <si>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</si>
  <si>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</si>
  <si>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</si>
  <si>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</si>
  <si>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</si>
  <si>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</si>
  <si>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</si>
  <si>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</si>
  <si>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</si>
  <si>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</si>
  <si>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</si>
  <si>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</si>
  <si>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</si>
  <si>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</si>
  <si>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</si>
  <si>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</si>
  <si>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</si>
  <si>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</si>
  <si>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</si>
  <si>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</si>
  <si>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</si>
  <si>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</si>
  <si>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</si>
  <si>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</si>
  <si>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</si>
  <si>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</si>
  <si>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</si>
  <si>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</si>
  <si>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</si>
  <si>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</si>
  <si>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</si>
  <si>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</si>
  <si>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</si>
  <si>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</si>
  <si>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</si>
  <si>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</si>
  <si>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</si>
  <si>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</si>
  <si>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</si>
  <si>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</si>
  <si>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</si>
  <si>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</si>
  <si>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</si>
  <si>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</si>
  <si>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</si>
  <si>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</si>
  <si>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</si>
  <si>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</si>
  <si>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</si>
  <si>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</si>
  <si>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</si>
  <si>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</si>
  <si>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</si>
  <si>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</si>
  <si>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</si>
  <si>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</si>
  <si>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</si>
  <si>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</si>
  <si>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</si>
  <si>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</si>
  <si>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</si>
  <si>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</si>
  <si>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</si>
  <si>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</si>
  <si>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</si>
  <si>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</si>
  <si>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</si>
  <si>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</si>
  <si>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</si>
  <si>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</si>
  <si>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</si>
  <si>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</si>
  <si>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</si>
  <si>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</si>
  <si>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</si>
  <si>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</si>
  <si>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</si>
  <si>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</si>
  <si>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</si>
  <si>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</si>
  <si>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</si>
  <si>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</si>
  <si>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</si>
  <si>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</si>
  <si>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</si>
  <si>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</si>
  <si>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</si>
  <si>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</si>
  <si>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</si>
  <si>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</si>
  <si>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</si>
  <si>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</si>
  <si>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</si>
  <si>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</si>
  <si>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</si>
  <si>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</si>
  <si>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</si>
  <si>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</si>
  <si>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</si>
  <si>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</si>
  <si>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</si>
  <si>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</si>
  <si>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</si>
  <si>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</si>
  <si>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</si>
  <si>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</si>
  <si>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</si>
  <si>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</si>
  <si>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</si>
  <si>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</si>
  <si>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</si>
  <si>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</si>
  <si>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</si>
  <si>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</si>
  <si>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</si>
  <si>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</si>
  <si>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</si>
  <si>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</si>
  <si>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</si>
  <si>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</si>
  <si>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</si>
  <si>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</si>
  <si>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</si>
  <si>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</si>
  <si>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</si>
  <si>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</si>
  <si>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</si>
  <si>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</si>
  <si>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</si>
  <si>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</si>
  <si>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</si>
  <si>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</si>
  <si>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</si>
  <si>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</si>
  <si>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</si>
  <si>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</si>
  <si>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</si>
  <si>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</si>
  <si>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</si>
  <si>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</si>
  <si>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</si>
  <si>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</si>
  <si>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</si>
  <si>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</si>
  <si>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</si>
  <si>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</si>
  <si>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</si>
  <si>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</si>
  <si>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</si>
  <si>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</si>
  <si>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</si>
  <si>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</si>
  <si>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</si>
  <si>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</si>
  <si>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</si>
  <si>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</si>
  <si>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</si>
  <si>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</si>
  <si>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</si>
  <si>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</si>
  <si>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</si>
  <si>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</si>
  <si>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</si>
  <si>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</si>
  <si>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</si>
  <si>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</si>
  <si>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</si>
  <si>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</si>
  <si>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</si>
  <si>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</si>
  <si>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</si>
  <si>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</si>
  <si>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</si>
  <si>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</si>
  <si>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</si>
  <si>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</si>
  <si>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</si>
  <si>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</si>
  <si>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</si>
  <si>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</si>
  <si>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</si>
  <si>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</si>
  <si>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</si>
  <si>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</si>
  <si>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</si>
  <si>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</si>
  <si>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</si>
  <si>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</si>
  <si>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</si>
  <si>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</si>
  <si>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</si>
  <si>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</si>
  <si>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</si>
  <si>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</si>
  <si>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</si>
  <si>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</si>
  <si>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</si>
  <si>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</si>
  <si>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</si>
  <si>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</si>
  <si>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</si>
  <si>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</si>
  <si>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</si>
  <si>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</si>
  <si>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</si>
  <si>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</si>
  <si>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</si>
  <si>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</si>
  <si>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</si>
  <si>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</si>
  <si>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</si>
  <si>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</si>
  <si>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</si>
  <si>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</si>
  <si>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</si>
  <si>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</si>
  <si>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</si>
  <si>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</si>
  <si>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</si>
  <si>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</si>
  <si>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</si>
  <si>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</si>
  <si>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</si>
  <si>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</si>
  <si>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</si>
  <si>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</si>
  <si>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</si>
  <si>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</si>
  <si>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</si>
  <si>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</si>
  <si>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</si>
  <si>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</si>
  <si>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</si>
  <si>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</si>
  <si>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</si>
  <si>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</si>
  <si>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</si>
  <si>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</si>
  <si>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</si>
  <si>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</si>
  <si>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</si>
  <si>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</si>
  <si>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</si>
  <si>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</si>
  <si>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</si>
  <si>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</si>
  <si>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</si>
  <si>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</si>
  <si>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</si>
  <si>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</si>
  <si>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</si>
  <si>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</si>
  <si>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</si>
  <si>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</si>
  <si>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</si>
  <si>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</si>
  <si>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</si>
  <si>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</si>
  <si>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</si>
  <si>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</si>
  <si>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</si>
  <si>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</si>
  <si>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</si>
  <si>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</si>
  <si>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</si>
  <si>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</si>
  <si>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</si>
  <si>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</si>
  <si>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</si>
  <si>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</si>
  <si>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</si>
  <si>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</si>
  <si>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</si>
  <si>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</si>
  <si>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</si>
  <si>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</si>
  <si>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</si>
  <si>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</si>
  <si>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</si>
  <si>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</si>
  <si>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</si>
  <si>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</si>
  <si>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</si>
  <si>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</si>
  <si>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</si>
  <si>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</si>
  <si>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</si>
  <si>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</si>
  <si>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</si>
  <si>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</si>
  <si>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</si>
  <si>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</si>
  <si>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</si>
  <si>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</si>
  <si>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</si>
  <si>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</si>
  <si>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</si>
  <si>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</si>
  <si>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</si>
  <si>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</si>
  <si>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</si>
  <si>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</si>
  <si>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</si>
  <si>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</si>
  <si>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</si>
  <si>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</si>
  <si>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</si>
  <si>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</si>
  <si>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</si>
  <si>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</si>
  <si>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</si>
  <si>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</si>
  <si>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</si>
  <si>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</si>
  <si>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</si>
  <si>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</si>
  <si>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</si>
  <si>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</si>
  <si>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</si>
  <si>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</si>
  <si>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</si>
  <si>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</si>
  <si>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</si>
  <si>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</si>
  <si>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</si>
  <si>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</si>
  <si>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</si>
  <si>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</si>
  <si>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</si>
  <si>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</si>
  <si>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</si>
  <si>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</si>
  <si>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</si>
  <si>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</si>
  <si>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</si>
  <si>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</si>
  <si>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</si>
  <si>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</si>
  <si>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</si>
  <si>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</si>
  <si>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</si>
  <si>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</si>
  <si>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</si>
  <si>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</si>
  <si>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</si>
  <si>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</si>
  <si>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</si>
  <si>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</si>
  <si>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</si>
  <si>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</si>
  <si>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</si>
  <si>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</si>
  <si>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</si>
  <si>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</si>
  <si>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</si>
  <si>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</si>
  <si>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</si>
  <si>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</si>
  <si>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</si>
  <si>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</si>
  <si>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</si>
  <si>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</si>
  <si>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</si>
  <si>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</si>
  <si>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</si>
  <si>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</si>
  <si>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</si>
  <si>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</si>
  <si>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</si>
  <si>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</si>
  <si>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</si>
  <si>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</si>
  <si>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</si>
  <si>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</si>
  <si>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</si>
  <si>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</si>
  <si>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</si>
  <si>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</si>
  <si>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</si>
  <si>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</si>
  <si>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</si>
  <si>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</si>
  <si>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</si>
  <si>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</si>
  <si>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</si>
  <si>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</si>
  <si>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</si>
  <si>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</si>
  <si>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</si>
  <si>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</si>
  <si>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</si>
  <si>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</si>
  <si>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</si>
  <si>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</si>
  <si>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</si>
  <si>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</si>
  <si>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</si>
  <si>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</si>
  <si>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</si>
  <si>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</si>
  <si>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</si>
  <si>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</si>
  <si>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</si>
  <si>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</si>
  <si>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</si>
  <si>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</si>
  <si>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</si>
  <si>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</si>
  <si>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</si>
  <si>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</si>
  <si>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</si>
  <si>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</si>
  <si>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</si>
  <si>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</si>
  <si>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</si>
  <si>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</si>
  <si>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</si>
  <si>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</si>
  <si>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</si>
  <si>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</si>
  <si>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</si>
  <si>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</si>
  <si>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</si>
  <si>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</si>
  <si>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</si>
  <si>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</si>
  <si>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</si>
  <si>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</si>
  <si>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</si>
  <si>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</si>
  <si>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</si>
  <si>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</si>
  <si>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</si>
  <si>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</si>
  <si>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</si>
  <si>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</si>
  <si>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</si>
  <si>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</si>
  <si>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</si>
  <si>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</si>
  <si>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</si>
  <si>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</si>
  <si>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</si>
  <si>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</si>
  <si>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</si>
  <si>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</si>
  <si>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</si>
  <si>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</si>
  <si>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</si>
  <si>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</si>
  <si>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</si>
  <si>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</si>
  <si>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</si>
  <si>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</si>
  <si>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</si>
  <si>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</si>
  <si>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</si>
  <si>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</si>
  <si>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</si>
  <si>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</si>
  <si>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</si>
  <si>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</si>
  <si>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</si>
  <si>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</si>
  <si>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</si>
  <si>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</si>
  <si>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</si>
  <si>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</si>
  <si>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</si>
  <si>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</si>
  <si>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</si>
  <si>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</si>
  <si>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</si>
  <si>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</si>
  <si>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</si>
  <si>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</si>
  <si>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</si>
  <si>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</si>
  <si>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</si>
  <si>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</si>
  <si>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</si>
  <si>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</si>
  <si>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</si>
  <si>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</si>
  <si>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</si>
  <si>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</si>
  <si>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</si>
  <si>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</si>
  <si>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</si>
  <si>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</si>
  <si>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</si>
  <si>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</si>
  <si>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</si>
  <si>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</si>
  <si>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</si>
  <si>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</si>
  <si>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</si>
  <si>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</si>
  <si>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</si>
  <si>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</si>
  <si>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</si>
  <si>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</si>
  <si>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</si>
  <si>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</si>
  <si>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</si>
  <si>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</si>
  <si>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</si>
  <si>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</si>
  <si>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</si>
  <si>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</si>
  <si>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</si>
  <si>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</si>
  <si>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</si>
  <si>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</si>
  <si>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</si>
  <si>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</si>
  <si>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</si>
  <si>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</si>
  <si>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</si>
  <si>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</si>
  <si>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</si>
  <si>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</si>
  <si>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</si>
  <si>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</si>
  <si>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</si>
  <si>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</si>
  <si>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</si>
  <si>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</si>
  <si>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</si>
  <si>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</si>
  <si>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</si>
  <si>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</si>
  <si>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</si>
  <si>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</si>
  <si>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</si>
  <si>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</si>
  <si>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</si>
  <si>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</si>
  <si>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</si>
  <si>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</si>
  <si>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</si>
  <si>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</si>
  <si>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</si>
  <si>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</si>
  <si>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</si>
  <si>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</si>
  <si>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</si>
  <si>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</si>
  <si>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</si>
  <si>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</si>
  <si>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</si>
  <si>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</si>
  <si>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</si>
  <si>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</si>
  <si>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</si>
  <si>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</si>
  <si>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</si>
  <si>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</si>
  <si>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</si>
  <si>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</si>
  <si>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</si>
  <si>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</si>
  <si>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</si>
  <si>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</si>
  <si>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</si>
  <si>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</si>
  <si>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</si>
  <si>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</si>
  <si>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</si>
  <si>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</si>
  <si>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</si>
  <si>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</si>
  <si>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</si>
  <si>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</si>
  <si>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</si>
  <si>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</si>
  <si>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</si>
  <si>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</si>
  <si>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</si>
  <si>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</si>
  <si>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</si>
  <si>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</si>
  <si>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</si>
  <si>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</si>
  <si>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</si>
  <si>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</si>
  <si>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</si>
  <si>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</si>
  <si>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</si>
  <si>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</si>
  <si>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</si>
  <si>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</si>
  <si>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</si>
  <si>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</si>
  <si>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</si>
  <si>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</si>
  <si>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</si>
  <si>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</si>
  <si>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</si>
  <si>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</si>
  <si>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</si>
  <si>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</si>
  <si>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</si>
  <si>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</si>
  <si>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</si>
  <si>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</si>
  <si>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</si>
  <si>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</si>
  <si>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</si>
  <si>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</si>
  <si>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</si>
  <si>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</si>
  <si>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</si>
  <si>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</si>
  <si>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</si>
  <si>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</si>
  <si>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</si>
  <si>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</si>
  <si>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</si>
  <si>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</si>
  <si>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</si>
  <si>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</si>
  <si>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</si>
  <si>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</si>
  <si>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</si>
  <si>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</si>
  <si>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</si>
  <si>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</si>
  <si>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</si>
  <si>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</si>
  <si>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</si>
  <si>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</si>
  <si>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</si>
  <si>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</si>
  <si>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</si>
  <si>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</si>
  <si>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</si>
  <si>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</si>
  <si>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</si>
  <si>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</si>
  <si>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</si>
  <si>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</si>
  <si>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</si>
  <si>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</si>
  <si>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</si>
  <si>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</si>
  <si>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</si>
  <si>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</si>
  <si>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</si>
  <si>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</si>
  <si>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</si>
  <si>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</si>
  <si>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</si>
  <si>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</si>
  <si>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</si>
  <si>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</si>
  <si>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</si>
  <si>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</si>
  <si>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</si>
  <si>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</si>
  <si>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</si>
  <si>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</si>
  <si>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</si>
  <si>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</si>
  <si>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</si>
  <si>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</si>
  <si>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</si>
  <si>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</si>
  <si>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</si>
  <si>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</si>
  <si>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</si>
  <si>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</si>
  <si>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</si>
  <si>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</si>
  <si>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</si>
  <si>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</si>
  <si>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</si>
  <si>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</si>
  <si>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</si>
  <si>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</si>
  <si>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</si>
  <si>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</si>
  <si>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</si>
  <si>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</si>
  <si>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</si>
  <si>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</si>
  <si>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</si>
  <si>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</si>
  <si>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</si>
  <si>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</si>
  <si>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</si>
  <si>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</si>
  <si>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</si>
  <si>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</si>
  <si>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</si>
  <si>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</si>
  <si>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</si>
  <si>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</si>
  <si>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</si>
  <si>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</si>
  <si>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</si>
  <si>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</si>
  <si>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</si>
  <si>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</si>
  <si>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</si>
  <si>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</si>
  <si>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</si>
  <si>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</si>
  <si>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</si>
  <si>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</si>
  <si>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</si>
  <si>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</si>
  <si>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</si>
  <si>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</si>
  <si>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</si>
  <si>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</si>
  <si>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</si>
  <si>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</si>
  <si>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</si>
  <si>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</si>
  <si>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</si>
  <si>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</si>
  <si>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</si>
  <si>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</si>
  <si>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</si>
  <si>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</si>
  <si>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</si>
  <si>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</si>
  <si>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</si>
  <si>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</si>
  <si>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</si>
  <si>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</si>
  <si>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</si>
  <si>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</si>
  <si>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</si>
  <si>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</si>
  <si>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</si>
  <si>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</si>
  <si>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</si>
  <si>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</si>
  <si>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</si>
  <si>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</si>
  <si>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</si>
  <si>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</si>
  <si>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</si>
  <si>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</si>
  <si>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</si>
  <si>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</si>
  <si>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</si>
  <si>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</si>
  <si>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</si>
  <si>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</si>
  <si>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</si>
  <si>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</si>
  <si>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</si>
  <si>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</si>
  <si>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</si>
  <si>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</si>
  <si>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</si>
  <si>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</si>
  <si>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</si>
  <si>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</si>
  <si>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</si>
  <si>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</si>
  <si>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</si>
  <si>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</si>
  <si>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</si>
  <si>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</si>
  <si>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</si>
  <si>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</si>
  <si>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</si>
  <si>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</si>
  <si>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</si>
  <si>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</si>
  <si>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</si>
  <si>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</si>
  <si>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</si>
  <si>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</si>
  <si>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</si>
  <si>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</si>
  <si>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</si>
  <si>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</si>
  <si>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</si>
  <si>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</si>
  <si>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</si>
  <si>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</si>
  <si>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</si>
  <si>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</si>
  <si>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</si>
  <si>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</si>
  <si>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</si>
  <si>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</si>
  <si>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</si>
  <si>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</si>
  <si>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</si>
  <si>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</si>
  <si>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</si>
  <si>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</si>
  <si>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</si>
  <si>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</si>
  <si>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</si>
  <si>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</si>
  <si>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</si>
  <si>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</si>
  <si>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</si>
  <si>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</si>
  <si>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</si>
  <si>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</si>
  <si>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</si>
  <si>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</si>
  <si>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</si>
  <si>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</si>
  <si>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</si>
  <si>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</si>
  <si>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</si>
  <si>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</si>
  <si>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</si>
  <si>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</si>
  <si>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</si>
  <si>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</si>
  <si>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</si>
  <si>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</si>
  <si>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</si>
  <si>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</si>
  <si>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</si>
  <si>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</si>
  <si>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</si>
  <si>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</si>
  <si>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</si>
  <si>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</si>
  <si>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</si>
  <si>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</si>
  <si>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</si>
  <si>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</si>
  <si>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</si>
  <si>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</si>
  <si>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</si>
  <si>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</si>
  <si>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</si>
  <si>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</si>
  <si>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</si>
  <si>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</si>
  <si>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</si>
  <si>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</si>
  <si>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</si>
  <si>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</si>
  <si>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</si>
  <si>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</si>
  <si>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</si>
  <si>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</si>
  <si>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</si>
  <si>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</si>
  <si>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</si>
  <si>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</si>
  <si>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</si>
  <si>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</si>
  <si>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</si>
  <si>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</si>
  <si>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</si>
  <si>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</si>
  <si>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</si>
  <si>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</si>
  <si>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</si>
  <si>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</si>
  <si>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</si>
  <si>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</si>
  <si>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</si>
  <si>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</si>
  <si>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</si>
  <si>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</si>
  <si>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</si>
  <si>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</si>
  <si>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</si>
  <si>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</si>
  <si>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</si>
  <si>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</si>
  <si>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</si>
  <si>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</si>
  <si>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</si>
  <si>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</si>
  <si>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</si>
  <si>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</si>
  <si>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</si>
  <si>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</si>
  <si>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</si>
  <si>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</si>
  <si>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</si>
  <si>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</si>
  <si>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</si>
  <si>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</si>
  <si>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</si>
  <si>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</si>
  <si>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</si>
  <si>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</si>
  <si>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</si>
  <si>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</si>
  <si>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</si>
  <si>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</si>
  <si>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</si>
  <si>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</si>
  <si>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</si>
  <si>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</si>
  <si>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</si>
  <si>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</si>
  <si>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</si>
  <si>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</si>
  <si>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</si>
  <si>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</si>
  <si>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</si>
  <si>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</si>
  <si>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</si>
  <si>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</si>
  <si>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</si>
  <si>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</si>
  <si>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</si>
  <si>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</si>
  <si>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</si>
  <si>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</si>
  <si>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</si>
  <si>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</si>
  <si>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</si>
  <si>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</si>
  <si>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</si>
  <si>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</si>
  <si>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</si>
  <si>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</si>
  <si>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</si>
  <si>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</si>
  <si>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</si>
  <si>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</si>
  <si>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</si>
  <si>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</si>
  <si>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</si>
  <si>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</si>
  <si>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</si>
  <si>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</si>
  <si>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</si>
  <si>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</si>
  <si>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</si>
  <si>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</si>
  <si>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</si>
  <si>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</si>
  <si>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</si>
  <si>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</si>
  <si>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</si>
  <si>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</si>
  <si>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</si>
  <si>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</si>
  <si>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</si>
  <si>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</si>
  <si>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</si>
  <si>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</si>
  <si>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</si>
  <si>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</si>
  <si>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</si>
  <si>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</si>
  <si>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</si>
  <si>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</si>
  <si>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</si>
  <si>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</si>
  <si>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</si>
  <si>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</si>
  <si>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</si>
  <si>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</si>
  <si>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</si>
  <si>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</si>
  <si>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</si>
  <si>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</si>
  <si>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</si>
  <si>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</si>
  <si>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</si>
  <si>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</si>
  <si>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</si>
  <si>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</si>
  <si>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</si>
  <si>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</si>
  <si>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</si>
  <si>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</si>
  <si>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</si>
  <si>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</si>
  <si>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</si>
  <si>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</si>
  <si>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</si>
  <si>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</si>
  <si>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</si>
  <si>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</si>
  <si>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</si>
  <si>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</si>
  <si>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</si>
  <si>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</si>
  <si>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</si>
  <si>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</si>
  <si>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</si>
  <si>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</si>
  <si>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</si>
  <si>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</si>
  <si>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</si>
  <si>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</si>
  <si>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</si>
  <si>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</si>
  <si>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</si>
  <si>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</si>
  <si>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</si>
  <si>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</si>
  <si>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</si>
  <si>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</si>
  <si>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</si>
  <si>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</si>
  <si>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</si>
  <si>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</si>
  <si>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</si>
  <si>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</si>
  <si>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</si>
  <si>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</si>
  <si>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</si>
  <si>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</si>
  <si>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</si>
  <si>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</si>
  <si>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</si>
  <si>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</si>
  <si>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</si>
  <si>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</si>
  <si>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</si>
  <si>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</si>
  <si>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</si>
  <si>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</si>
  <si>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</si>
  <si>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</si>
  <si>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</si>
  <si>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</si>
  <si>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</si>
  <si>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</si>
  <si>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</si>
  <si>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</si>
  <si>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</si>
  <si>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</si>
  <si>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</si>
  <si>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</si>
  <si>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</si>
  <si>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</si>
  <si>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</si>
  <si>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</si>
  <si>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</si>
  <si>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</si>
  <si>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</si>
  <si>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</si>
  <si>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</si>
  <si>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</si>
  <si>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</si>
  <si>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</si>
  <si>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</si>
  <si>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</si>
  <si>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</si>
  <si>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</si>
  <si>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</si>
  <si>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</si>
  <si>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</si>
  <si>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</si>
  <si>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</si>
  <si>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</si>
  <si>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</si>
  <si>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</si>
  <si>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</si>
  <si>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</si>
  <si>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</si>
  <si>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</si>
  <si>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</si>
  <si>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</si>
  <si>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</si>
  <si>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</si>
  <si>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</si>
  <si>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</si>
  <si>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</si>
  <si>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</si>
  <si>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</si>
  <si>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</si>
  <si>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</si>
  <si>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</si>
  <si>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</si>
  <si>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</si>
  <si>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</si>
  <si>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</si>
  <si>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</si>
  <si>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</si>
  <si>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</si>
  <si>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</si>
  <si>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</si>
  <si>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</si>
  <si>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</si>
  <si>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</si>
  <si>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</si>
  <si>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</si>
  <si>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</si>
  <si>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</si>
  <si>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</si>
  <si>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</si>
  <si>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</si>
  <si>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</si>
  <si>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</si>
  <si>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</si>
  <si>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</si>
  <si>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</si>
  <si>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</si>
  <si>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</si>
  <si>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</si>
  <si>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</si>
  <si>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</si>
  <si>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</si>
  <si>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</si>
  <si>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</si>
  <si>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</si>
  <si>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</si>
  <si>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</si>
  <si>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</si>
  <si>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</si>
  <si>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</si>
  <si>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</si>
  <si>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</si>
  <si>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</si>
  <si>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</si>
  <si>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</si>
  <si>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</si>
  <si>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</si>
  <si>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</si>
  <si>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</si>
  <si>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</si>
  <si>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</si>
  <si>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</si>
  <si>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</si>
  <si>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</si>
  <si>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</si>
  <si>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</si>
  <si>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</si>
  <si>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</si>
  <si>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</si>
  <si>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</si>
  <si>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</si>
  <si>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</si>
  <si>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</si>
  <si>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</si>
  <si>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</si>
  <si>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</si>
  <si>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</si>
  <si>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</si>
  <si>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</si>
  <si>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</si>
  <si>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</si>
  <si>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</si>
  <si>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</si>
  <si>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</si>
  <si>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</si>
  <si>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</si>
  <si>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</si>
  <si>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</si>
  <si>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</si>
  <si>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</si>
  <si>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</si>
  <si>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</si>
  <si>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</si>
  <si>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</si>
  <si>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</si>
  <si>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</si>
  <si>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</si>
  <si>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</si>
  <si>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</si>
  <si>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</si>
  <si>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</si>
  <si>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</si>
  <si>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</si>
  <si>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</si>
  <si>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</si>
  <si>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</si>
  <si>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</si>
  <si>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</si>
  <si>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</si>
  <si>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</si>
  <si>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</si>
  <si>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</si>
  <si>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</si>
  <si>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</si>
  <si>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</si>
  <si>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</si>
  <si>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</si>
  <si>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</si>
  <si>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</si>
  <si>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</si>
  <si>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</si>
  <si>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</si>
  <si>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</si>
  <si>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</si>
  <si>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</si>
  <si>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</si>
  <si>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</si>
  <si>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</si>
  <si>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</si>
  <si>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</si>
  <si>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</si>
  <si>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</si>
  <si>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</si>
  <si>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</si>
  <si>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</si>
  <si>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</si>
  <si>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</si>
  <si>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</si>
  <si>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</si>
  <si>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</si>
  <si>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</si>
  <si>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</si>
  <si>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</si>
  <si>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</si>
  <si>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</si>
  <si>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</si>
  <si>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</si>
  <si>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</si>
  <si>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</si>
  <si>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</si>
  <si>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</si>
  <si>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</si>
  <si>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</si>
  <si>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</si>
  <si>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</si>
  <si>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</si>
  <si>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</si>
  <si>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</si>
  <si>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</si>
  <si>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</si>
  <si>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</si>
  <si>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</si>
  <si>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</si>
  <si>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</si>
  <si>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</si>
  <si>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</si>
  <si>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</si>
  <si>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</si>
  <si>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</si>
  <si>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</si>
  <si>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</si>
  <si>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</si>
  <si>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</si>
  <si>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</si>
  <si>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</si>
  <si>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</si>
  <si>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</si>
  <si>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</si>
  <si>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</si>
  <si>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</si>
  <si>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</si>
  <si>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</si>
  <si>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</si>
  <si>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</si>
  <si>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</si>
  <si>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</si>
  <si>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</si>
  <si>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</si>
  <si>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</si>
  <si>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</si>
  <si>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</si>
  <si>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</si>
  <si>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</si>
  <si>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</si>
  <si>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</si>
  <si>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</si>
  <si>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</si>
  <si>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</si>
  <si>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</si>
  <si>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</si>
  <si>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</si>
  <si>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</si>
  <si>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</si>
  <si>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</si>
  <si>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</si>
  <si>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</si>
  <si>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</si>
  <si>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</si>
  <si>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</si>
  <si>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</si>
  <si>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</si>
  <si>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</si>
  <si>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</si>
  <si>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</si>
  <si>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</si>
  <si>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</si>
  <si>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</si>
  <si>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</si>
  <si>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</si>
  <si>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</si>
  <si>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</si>
  <si>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</si>
  <si>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</si>
  <si>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</si>
  <si>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</si>
  <si>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</si>
  <si>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</si>
  <si>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</si>
  <si>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</si>
  <si>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</si>
  <si>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</si>
  <si>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</si>
  <si>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</si>
  <si>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</si>
  <si>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</si>
  <si>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</si>
  <si>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</si>
  <si>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</si>
  <si>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</si>
  <si>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</si>
  <si>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</si>
  <si>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</si>
  <si>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</si>
  <si>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</si>
  <si>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</si>
  <si>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</si>
  <si>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</si>
  <si>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</si>
  <si>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</si>
  <si>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</si>
  <si>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</si>
  <si>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</si>
  <si>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</si>
  <si>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</si>
  <si>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</si>
  <si>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</si>
  <si>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</si>
  <si>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</si>
  <si>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</si>
  <si>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</si>
  <si>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</si>
  <si>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</si>
  <si>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</si>
  <si>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</si>
  <si>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</si>
  <si>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</si>
  <si>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</si>
  <si>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</si>
  <si>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</si>
  <si>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</si>
  <si>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</si>
  <si>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</si>
  <si>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</si>
  <si>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</si>
  <si>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</si>
  <si>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</si>
  <si>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</si>
  <si>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</si>
  <si>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</si>
  <si>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</si>
  <si>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</si>
  <si>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</si>
  <si>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</si>
  <si>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</si>
  <si>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</si>
  <si>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</si>
  <si>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</si>
  <si>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</si>
  <si>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</si>
  <si>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</si>
  <si>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</si>
  <si>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</si>
  <si>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</si>
  <si>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</si>
  <si>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</si>
  <si>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</si>
  <si>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</si>
  <si>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</si>
  <si>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</si>
  <si>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</si>
  <si>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</si>
  <si>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</si>
  <si>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</si>
  <si>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</si>
  <si>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</si>
  <si>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</si>
  <si>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</si>
  <si>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</si>
  <si>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</si>
  <si>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</si>
  <si>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</si>
  <si>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</si>
  <si>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</si>
  <si>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</si>
  <si>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</si>
  <si>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</si>
  <si>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</si>
  <si>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</si>
  <si>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</si>
  <si>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</si>
  <si>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</si>
  <si>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</si>
  <si>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</si>
  <si>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</si>
  <si>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</si>
  <si>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</si>
  <si>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</si>
  <si>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</si>
  <si>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</si>
  <si>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</si>
  <si>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</si>
  <si>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</si>
  <si>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</si>
  <si>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</si>
  <si>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</si>
  <si>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</si>
  <si>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</si>
  <si>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</si>
  <si>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</si>
  <si>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</si>
  <si>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</si>
  <si>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</si>
  <si>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</si>
  <si>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</si>
  <si>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</si>
  <si>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</si>
  <si>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</si>
  <si>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</si>
  <si>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</si>
  <si>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</si>
  <si>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</si>
  <si>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</si>
  <si>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</si>
  <si>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</si>
  <si>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</si>
  <si>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</si>
  <si>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</si>
  <si>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</si>
  <si>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</si>
  <si>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</si>
  <si>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</si>
  <si>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</si>
  <si>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</si>
  <si>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</si>
  <si>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</si>
  <si>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</si>
  <si>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</si>
  <si>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</si>
  <si>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</si>
  <si>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</si>
  <si>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</si>
  <si>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</si>
  <si>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</si>
  <si>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</si>
  <si>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</si>
  <si>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</si>
  <si>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</si>
  <si>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</si>
  <si>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</si>
  <si>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</si>
  <si>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</si>
  <si>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</si>
  <si>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</si>
  <si>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</si>
  <si>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</si>
  <si>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</si>
  <si>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</si>
  <si>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</si>
  <si>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</si>
  <si>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</si>
  <si>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</si>
  <si>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</si>
  <si>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</si>
  <si>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</si>
  <si>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</si>
  <si>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</si>
  <si>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</si>
  <si>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</si>
  <si>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</si>
  <si>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</si>
  <si>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</si>
  <si>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</si>
  <si>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</si>
  <si>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</si>
  <si>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</si>
  <si>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</si>
  <si>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</si>
  <si>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</si>
  <si>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</si>
  <si>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</si>
  <si>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</si>
  <si>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</si>
  <si>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</si>
  <si>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</si>
  <si>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</si>
  <si>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</si>
  <si>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</si>
  <si>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</si>
  <si>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</si>
  <si>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</si>
  <si>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</si>
  <si>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</si>
  <si>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</si>
  <si>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</si>
  <si>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</si>
  <si>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</si>
  <si>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</si>
  <si>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</si>
  <si>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</si>
  <si>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</si>
  <si>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</si>
  <si>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</si>
  <si>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</si>
  <si>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</si>
  <si>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</si>
  <si>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</si>
  <si>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</si>
  <si>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</si>
  <si>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</si>
  <si>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</si>
  <si>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</si>
  <si>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</si>
  <si>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</si>
  <si>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</si>
  <si>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</si>
  <si>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</si>
  <si>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</si>
  <si>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</si>
  <si>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</si>
  <si>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</si>
  <si>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</si>
  <si>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</si>
  <si>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</si>
  <si>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</si>
  <si>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</si>
  <si>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</si>
  <si>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</si>
  <si>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</si>
  <si>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</si>
  <si>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</si>
  <si>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</si>
  <si>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</si>
  <si>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</si>
  <si>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</si>
  <si>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</si>
  <si>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</si>
  <si>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</si>
  <si>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</si>
  <si>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</si>
  <si>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</si>
  <si>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</si>
  <si>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</si>
  <si>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</si>
  <si>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</si>
  <si>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</si>
  <si>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</si>
  <si>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</si>
  <si>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</si>
  <si>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</si>
  <si>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</si>
  <si>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</si>
  <si>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</si>
  <si>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</si>
  <si>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</si>
  <si>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</si>
  <si>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</si>
  <si>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</si>
  <si>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</si>
  <si>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</si>
  <si>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</si>
  <si>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</si>
  <si>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</si>
  <si>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</si>
  <si>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</si>
  <si>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</si>
  <si>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</si>
  <si>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</si>
  <si>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</si>
  <si>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</si>
  <si>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</si>
  <si>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</si>
  <si>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</si>
  <si>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</si>
  <si>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</si>
  <si>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</si>
  <si>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</si>
  <si>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</si>
  <si>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</si>
  <si>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</si>
  <si>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</si>
  <si>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</si>
  <si>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</si>
  <si>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</si>
  <si>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</si>
  <si>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</si>
  <si>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</si>
  <si>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</si>
  <si>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</si>
  <si>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</si>
  <si>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</si>
  <si>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</si>
  <si>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</si>
  <si>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</si>
  <si>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</si>
  <si>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</si>
  <si>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</si>
  <si>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</si>
  <si>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</si>
  <si>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</si>
  <si>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</si>
  <si>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</si>
  <si>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</si>
  <si>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</si>
  <si>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</si>
  <si>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</si>
  <si>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</si>
  <si>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</si>
  <si>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</si>
  <si>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</si>
  <si>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</si>
  <si>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</si>
  <si>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</si>
  <si>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</si>
  <si>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</si>
  <si>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</si>
  <si>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</si>
  <si>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</si>
  <si>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</si>
  <si>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</si>
  <si>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</si>
  <si>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</si>
  <si>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</si>
  <si>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</si>
  <si>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</si>
  <si>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</si>
  <si>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</si>
  <si>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</si>
  <si>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</si>
  <si>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</si>
  <si>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</si>
  <si>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</si>
  <si>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</si>
  <si>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</si>
  <si>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</si>
  <si>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</si>
  <si>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</si>
  <si>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</si>
  <si>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</si>
  <si>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</si>
  <si>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</si>
  <si>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</si>
  <si>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</si>
  <si>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</si>
  <si>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</si>
  <si>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</si>
  <si>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</si>
  <si>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</si>
  <si>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</si>
  <si>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</si>
  <si>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</si>
  <si>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</si>
  <si>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</si>
  <si>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</si>
  <si>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</si>
  <si>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</si>
  <si>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</si>
  <si>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</si>
  <si>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</si>
  <si>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</si>
  <si>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</si>
  <si>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</si>
  <si>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</si>
  <si>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</si>
  <si>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</si>
  <si>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</si>
  <si>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</si>
  <si>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</si>
  <si>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</si>
  <si>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</si>
  <si>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</si>
  <si>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</si>
  <si>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</si>
  <si>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</si>
  <si>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</si>
  <si>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</si>
  <si>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</si>
  <si>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</si>
  <si>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</si>
  <si>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</si>
  <si>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</si>
  <si>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</si>
  <si>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</si>
  <si>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</si>
  <si>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</si>
  <si>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</si>
  <si>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</si>
  <si>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</si>
  <si>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</si>
  <si>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</si>
  <si>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</si>
  <si>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</si>
  <si>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</si>
  <si>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</si>
  <si>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</si>
  <si>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</si>
  <si>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</si>
  <si>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</si>
  <si>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</si>
  <si>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</si>
  <si>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</si>
  <si>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</si>
  <si>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</si>
  <si>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</si>
  <si>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</si>
  <si>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</si>
  <si>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</si>
  <si>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</si>
  <si>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</si>
  <si>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</si>
  <si>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</si>
  <si>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</si>
  <si>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</si>
  <si>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</si>
  <si>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</si>
  <si>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</si>
  <si>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</si>
  <si>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</si>
  <si>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</si>
  <si>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</si>
  <si>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</si>
  <si>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</si>
  <si>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</si>
  <si>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</si>
  <si>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</si>
  <si>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</si>
  <si>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</si>
  <si>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</si>
  <si>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</si>
  <si>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</si>
  <si>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</si>
  <si>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</si>
  <si>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</si>
  <si>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</si>
  <si>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</si>
  <si>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</si>
  <si>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</si>
  <si>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</si>
  <si>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</si>
  <si>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</si>
  <si>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</si>
  <si>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</si>
  <si>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</si>
  <si>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</si>
  <si>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</si>
  <si>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</si>
  <si>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</si>
  <si>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</si>
  <si>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</si>
  <si>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</si>
  <si>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</si>
  <si>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</si>
  <si>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</si>
  <si>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</si>
  <si>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</si>
  <si>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</si>
  <si>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</si>
  <si>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</si>
  <si>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</si>
  <si>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</si>
  <si>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</si>
  <si>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</si>
  <si>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</si>
  <si>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</si>
  <si>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</si>
  <si>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</si>
  <si>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</si>
  <si>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</si>
  <si>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</si>
  <si>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</si>
  <si>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</si>
  <si>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</si>
  <si>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</si>
  <si>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</si>
  <si>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</si>
  <si>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</si>
  <si>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</si>
  <si>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</si>
  <si>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</si>
  <si>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</si>
  <si>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</si>
  <si>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</si>
  <si>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</si>
  <si>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</si>
  <si>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</si>
  <si>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</si>
  <si>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</si>
  <si>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</si>
  <si>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</si>
  <si>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</si>
  <si>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</si>
  <si>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</si>
  <si>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</si>
  <si>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</si>
  <si>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</si>
  <si>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</si>
  <si>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</si>
  <si>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</si>
  <si>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</si>
  <si>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</si>
  <si>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</si>
  <si>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</si>
  <si>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</si>
  <si>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</si>
  <si>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</si>
  <si>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</si>
  <si>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</si>
  <si>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</si>
  <si>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</si>
  <si>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</si>
  <si>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</si>
  <si>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</si>
  <si>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</si>
  <si>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</si>
  <si>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</si>
  <si>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</si>
  <si>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</si>
  <si>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</si>
  <si>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</si>
  <si>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</si>
  <si>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</si>
  <si>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</si>
  <si>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</si>
  <si>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</si>
  <si>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</si>
  <si>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</si>
  <si>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</si>
  <si>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</si>
  <si>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</si>
  <si>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</si>
  <si>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</si>
  <si>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</si>
  <si>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</si>
  <si>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</si>
  <si>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</si>
  <si>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</si>
  <si>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</si>
  <si>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</si>
  <si>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</si>
  <si>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</si>
  <si>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</si>
  <si>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</si>
  <si>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</si>
  <si>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</si>
  <si>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</si>
  <si>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</si>
  <si>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</si>
  <si>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</si>
  <si>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</si>
  <si>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</si>
  <si>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</si>
  <si>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</si>
  <si>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</si>
  <si>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</si>
  <si>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</si>
  <si>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</si>
  <si>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</si>
  <si>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</si>
  <si>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</si>
  <si>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</si>
  <si>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</si>
  <si>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</si>
  <si>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</si>
  <si>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</si>
  <si>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</si>
  <si>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</si>
  <si>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</si>
  <si>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</si>
  <si>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</si>
  <si>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</si>
  <si>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</si>
  <si>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</si>
  <si>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</si>
  <si>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</si>
  <si>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</si>
  <si>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</si>
  <si>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</si>
  <si>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</si>
  <si>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</si>
  <si>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</si>
  <si>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</si>
  <si>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</si>
  <si>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</si>
  <si>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</si>
  <si>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</si>
  <si>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</si>
  <si>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</si>
  <si>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</si>
  <si>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</si>
  <si>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</si>
  <si>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</si>
  <si>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</si>
  <si>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</si>
  <si>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</si>
  <si>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</si>
  <si>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</si>
  <si>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</si>
  <si>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</si>
  <si>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</si>
  <si>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</si>
  <si>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</si>
  <si>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</si>
  <si>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</si>
  <si>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</si>
  <si>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</si>
  <si>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</si>
  <si>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</si>
  <si>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</si>
  <si>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</si>
  <si>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</si>
  <si>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</si>
  <si>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</si>
  <si>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</si>
  <si>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</si>
  <si>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</si>
  <si>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</si>
  <si>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</si>
  <si>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</si>
  <si>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</si>
  <si>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</si>
  <si>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</si>
  <si>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</si>
  <si>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</si>
  <si>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</si>
  <si>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</si>
  <si>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</si>
  <si>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</si>
  <si>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</si>
  <si>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</si>
  <si>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</si>
  <si>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</si>
  <si>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</si>
  <si>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</si>
  <si>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</si>
  <si>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</si>
  <si>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</si>
  <si>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</si>
  <si>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</si>
  <si>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</si>
  <si>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</si>
  <si>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</si>
  <si>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</si>
  <si>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</si>
  <si>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</si>
  <si>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</si>
  <si>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</si>
  <si>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</si>
  <si>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</si>
  <si>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</si>
  <si>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</si>
  <si>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</si>
  <si>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</si>
  <si>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</si>
  <si>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</si>
  <si>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</si>
  <si>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</si>
  <si>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</si>
  <si>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</si>
  <si>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</si>
  <si>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</si>
  <si>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</si>
  <si>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</si>
  <si>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</si>
  <si>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</si>
  <si>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</si>
  <si>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</si>
  <si>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</si>
  <si>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</si>
  <si>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</si>
  <si>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</si>
  <si>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</si>
  <si>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</si>
  <si>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</si>
  <si>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</si>
  <si>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</si>
  <si>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</si>
  <si>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</si>
  <si>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</si>
  <si>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</si>
  <si>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</si>
  <si>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</si>
  <si>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</si>
  <si>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</si>
  <si>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</si>
  <si>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</si>
  <si>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</si>
  <si>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</si>
  <si>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</si>
  <si>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</si>
  <si>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</si>
  <si>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</si>
  <si>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</si>
  <si>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</si>
  <si>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</si>
  <si>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</si>
  <si>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</si>
  <si>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</si>
  <si>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</si>
  <si>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</si>
  <si>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</si>
  <si>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</si>
  <si>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</si>
  <si>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</si>
  <si>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</si>
  <si>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</si>
  <si>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</si>
  <si>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</si>
  <si>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</si>
  <si>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</si>
  <si>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</si>
  <si>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</si>
  <si>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</si>
  <si>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</si>
  <si>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</si>
  <si>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</si>
  <si>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</si>
  <si>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</si>
  <si>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</si>
  <si>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</si>
  <si>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</si>
  <si>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</si>
  <si>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</si>
  <si>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</si>
  <si>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</si>
  <si>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</si>
  <si>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</si>
  <si>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</si>
  <si>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</si>
  <si>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</si>
  <si>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</si>
  <si>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</si>
  <si>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</si>
  <si>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</si>
  <si>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</si>
  <si>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</si>
  <si>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</si>
  <si>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</si>
  <si>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</si>
  <si>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</si>
  <si>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</si>
  <si>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</si>
  <si>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</si>
  <si>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</si>
  <si>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</si>
  <si>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</si>
  <si>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</si>
  <si>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</si>
  <si>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</si>
  <si>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</si>
  <si>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</si>
  <si>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</si>
  <si>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</si>
  <si>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</si>
  <si>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</si>
  <si>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</si>
  <si>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</si>
  <si>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</si>
  <si>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</si>
  <si>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</si>
  <si>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</si>
  <si>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</si>
  <si>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</si>
  <si>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</si>
  <si>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</si>
  <si>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</si>
  <si>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</si>
  <si>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</si>
  <si>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</si>
  <si>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</si>
  <si>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</si>
  <si>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</si>
  <si>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</si>
  <si>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</si>
  <si>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</si>
  <si>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</si>
  <si>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</si>
  <si>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</si>
  <si>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</si>
  <si>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</si>
  <si>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</si>
  <si>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</si>
  <si>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</si>
  <si>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</si>
  <si>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</si>
  <si>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</si>
  <si>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</si>
  <si>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</si>
  <si>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</si>
  <si>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</si>
  <si>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</si>
  <si>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</si>
  <si>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</si>
  <si>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</si>
  <si>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</si>
  <si>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</si>
  <si>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</si>
  <si>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</si>
  <si>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</si>
  <si>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</si>
  <si>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</si>
  <si>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</si>
  <si>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</si>
  <si>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</si>
  <si>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</si>
  <si>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</si>
  <si>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</si>
  <si>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</si>
  <si>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</si>
  <si>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</si>
  <si>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</si>
  <si>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</si>
  <si>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</si>
  <si>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</si>
  <si>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</si>
  <si>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</si>
  <si>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</si>
  <si>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</si>
  <si>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</si>
  <si>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</si>
  <si>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</si>
  <si>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</si>
  <si>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</si>
  <si>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</si>
  <si>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</si>
  <si>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</si>
  <si>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</si>
  <si>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</si>
  <si>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</si>
  <si>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</si>
  <si>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</si>
  <si>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</si>
  <si>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</si>
  <si>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</si>
  <si>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</si>
  <si>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</si>
  <si>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</si>
  <si>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</si>
  <si>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</si>
  <si>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</si>
  <si>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</si>
  <si>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</si>
  <si>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</si>
  <si>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</si>
  <si>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</si>
  <si>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</si>
  <si>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</si>
  <si>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</si>
  <si>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</si>
  <si>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</si>
  <si>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</si>
  <si>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</si>
  <si>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</si>
  <si>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</si>
  <si>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</si>
  <si>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</si>
  <si>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</si>
  <si>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</si>
  <si>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</si>
  <si>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</si>
  <si>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</si>
  <si>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</si>
  <si>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</si>
  <si>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</si>
  <si>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</si>
  <si>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</si>
  <si>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</si>
  <si>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</si>
  <si>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</si>
  <si>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</si>
  <si>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</si>
  <si>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</si>
  <si>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</si>
  <si>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</si>
  <si>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</si>
  <si>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</si>
  <si>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</si>
  <si>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</si>
  <si>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</si>
  <si>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</si>
  <si>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</si>
  <si>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</si>
  <si>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</si>
  <si>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</si>
  <si>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</si>
  <si>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</si>
  <si>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</si>
  <si>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</si>
  <si>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</si>
  <si>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</si>
  <si>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</si>
  <si>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</si>
  <si>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</si>
  <si>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</si>
  <si>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</si>
  <si>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</si>
  <si>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</si>
  <si>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</si>
  <si>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</si>
  <si>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</si>
  <si>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</si>
  <si>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</si>
  <si>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</si>
  <si>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</si>
  <si>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</si>
  <si>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</si>
  <si>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</si>
  <si>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</si>
  <si>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</si>
  <si>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</si>
  <si>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</si>
  <si>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</si>
  <si>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</si>
  <si>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</si>
  <si>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</si>
  <si>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</si>
  <si>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</si>
  <si>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</si>
  <si>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</si>
  <si>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</si>
  <si>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</si>
  <si>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</si>
  <si>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</si>
  <si>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</si>
  <si>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</si>
  <si>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</si>
  <si>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</si>
  <si>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</si>
  <si>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</si>
  <si>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</si>
  <si>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</si>
  <si>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</si>
  <si>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</si>
  <si>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</si>
  <si>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</si>
  <si>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</si>
  <si>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</si>
  <si>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</si>
  <si>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</si>
  <si>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</si>
  <si>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</si>
  <si>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</si>
  <si>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</si>
  <si>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</si>
  <si>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</si>
  <si>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</si>
  <si>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</si>
  <si>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</si>
  <si>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</si>
  <si>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</si>
  <si>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</si>
  <si>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</si>
  <si>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</si>
  <si>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</si>
  <si>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</si>
  <si>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</si>
  <si>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</si>
  <si>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</si>
  <si>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</si>
  <si>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</si>
  <si>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</si>
  <si>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</si>
  <si>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</si>
  <si>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</si>
  <si>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</si>
  <si>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</si>
  <si>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</si>
  <si>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</si>
  <si>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</si>
  <si>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</si>
  <si>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</si>
  <si>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</si>
  <si>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</si>
  <si>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</si>
  <si>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</si>
  <si>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</si>
  <si>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</si>
  <si>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</si>
  <si>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</si>
  <si>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</si>
  <si>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</si>
  <si>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</si>
  <si>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</si>
  <si>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</si>
  <si>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</si>
  <si>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</si>
  <si>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</si>
  <si>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</si>
  <si>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</si>
  <si>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</si>
  <si>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</si>
  <si>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</si>
  <si>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</si>
  <si>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</si>
  <si>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</si>
  <si>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</si>
  <si>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</si>
  <si>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</si>
  <si>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</si>
  <si>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</si>
  <si>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</si>
  <si>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</si>
  <si>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</si>
  <si>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</si>
  <si>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</si>
  <si>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</si>
  <si>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</si>
  <si>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</si>
  <si>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</si>
  <si>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</si>
  <si>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</si>
  <si>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</si>
  <si>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</si>
  <si>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</si>
  <si>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</si>
  <si>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</si>
  <si>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</si>
  <si>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</si>
  <si>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</si>
  <si>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</si>
  <si>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</si>
  <si>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</si>
  <si>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</si>
  <si>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</si>
  <si>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</si>
  <si>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</si>
  <si>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</si>
  <si>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</si>
  <si>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</si>
  <si>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</si>
  <si>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</si>
  <si>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</si>
  <si>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</si>
  <si>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</si>
  <si>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</si>
  <si>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</si>
  <si>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</si>
  <si>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</si>
  <si>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</si>
  <si>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</si>
  <si>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</si>
  <si>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</si>
  <si>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</si>
  <si>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</si>
  <si>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</si>
  <si>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</si>
  <si>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</si>
  <si>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</si>
  <si>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</si>
  <si>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</si>
  <si>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</si>
  <si>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</si>
  <si>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</si>
  <si>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</si>
  <si>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</si>
  <si>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</si>
  <si>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</si>
  <si>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</si>
  <si>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</si>
  <si>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</si>
  <si>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</si>
  <si>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</si>
  <si>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</si>
  <si>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</si>
  <si>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</si>
  <si>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</si>
  <si>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</si>
  <si>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</si>
  <si>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</si>
  <si>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</si>
  <si>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</si>
  <si>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</si>
  <si>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</si>
  <si>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</si>
  <si>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</si>
  <si>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</si>
  <si>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</si>
  <si>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</si>
  <si>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</si>
  <si>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</si>
  <si>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</si>
  <si>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</si>
  <si>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</si>
  <si>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</si>
  <si>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</si>
  <si>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</si>
  <si>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</si>
  <si>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</si>
  <si>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</si>
  <si>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</si>
  <si>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</si>
  <si>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</si>
  <si>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</si>
  <si>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</si>
  <si>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</si>
  <si>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</si>
  <si>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</si>
  <si>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</si>
  <si>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</si>
  <si>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</si>
  <si>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</si>
  <si>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</si>
  <si>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</si>
  <si>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</si>
  <si>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</si>
  <si>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</si>
  <si>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</si>
  <si>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</si>
  <si>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</si>
  <si>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</si>
  <si>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</si>
  <si>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</si>
  <si>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</si>
  <si>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</si>
  <si>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</si>
  <si>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</si>
  <si>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</si>
  <si>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</si>
  <si>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</si>
  <si>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</si>
  <si>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</si>
  <si>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</si>
  <si>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</si>
  <si>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</si>
  <si>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</si>
  <si>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</si>
  <si>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</si>
  <si>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</si>
  <si>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</si>
  <si>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</si>
  <si>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</si>
  <si>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</si>
  <si>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</si>
  <si>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</si>
  <si>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</si>
  <si>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</si>
  <si>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</si>
  <si>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</si>
  <si>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</si>
  <si>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</si>
  <si>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</si>
  <si>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</si>
  <si>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</si>
  <si>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</si>
  <si>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</si>
  <si>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</si>
  <si>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</si>
  <si>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</si>
  <si>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</si>
  <si>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</si>
  <si>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</si>
  <si>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</si>
  <si>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</si>
  <si>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</si>
  <si>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</si>
  <si>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</si>
  <si>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</si>
  <si>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</si>
  <si>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</si>
  <si>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</si>
  <si>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</si>
  <si>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</si>
  <si>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</si>
  <si>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</si>
  <si>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</si>
  <si>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</si>
  <si>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</si>
  <si>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</si>
  <si>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</si>
  <si>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</si>
  <si>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</si>
  <si>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</si>
  <si>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</si>
  <si>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</si>
  <si>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</si>
  <si>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</si>
  <si>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</si>
  <si>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</si>
  <si>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</si>
  <si>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</si>
  <si>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</si>
  <si>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</si>
  <si>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</si>
  <si>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</si>
  <si>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</si>
  <si>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</si>
  <si>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</si>
  <si>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</si>
  <si>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</si>
  <si>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</si>
  <si>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</si>
  <si>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</si>
  <si>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</si>
  <si>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</si>
  <si>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</si>
  <si>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</si>
  <si>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</si>
  <si>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</si>
  <si>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</si>
  <si>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</si>
  <si>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</si>
  <si>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</si>
  <si>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</si>
  <si>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</si>
  <si>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</si>
  <si>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</si>
  <si>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</si>
  <si>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</si>
  <si>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</si>
  <si>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</si>
  <si>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</si>
  <si>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</si>
  <si>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</si>
  <si>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</si>
  <si>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</si>
  <si>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</si>
  <si>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</si>
  <si>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</si>
  <si>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</si>
  <si>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</si>
  <si>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</si>
  <si>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</si>
  <si>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</si>
  <si>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</si>
  <si>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</si>
  <si>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</si>
  <si>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</si>
  <si>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</si>
  <si>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</si>
  <si>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</si>
  <si>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</si>
  <si>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</si>
  <si>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</si>
  <si>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</si>
  <si>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</si>
  <si>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</si>
  <si>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</si>
  <si>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</si>
  <si>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</si>
  <si>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</si>
  <si>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</si>
  <si>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</si>
  <si>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</si>
  <si>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</si>
  <si>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</si>
  <si>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</si>
  <si>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</si>
  <si>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</si>
  <si>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</si>
  <si>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</si>
  <si>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</si>
  <si>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</si>
  <si>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</si>
  <si>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</si>
  <si>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</si>
  <si>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</si>
  <si>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</si>
  <si>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</si>
  <si>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</si>
  <si>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</si>
  <si>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</si>
  <si>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</si>
  <si>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</si>
  <si>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</si>
  <si>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</si>
  <si>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</si>
  <si>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</si>
  <si>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</si>
  <si>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</si>
  <si>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</si>
  <si>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</si>
  <si>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</si>
  <si>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</si>
  <si>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</si>
  <si>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</si>
  <si>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</si>
  <si>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</si>
  <si>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</si>
  <si>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</si>
  <si>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</si>
  <si>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</si>
  <si>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</si>
  <si>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</si>
  <si>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</si>
  <si>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</si>
  <si>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</si>
  <si>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</si>
  <si>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</si>
  <si>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</si>
  <si>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</si>
  <si>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</si>
  <si>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</si>
  <si>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</si>
  <si>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</si>
  <si>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</si>
  <si>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</si>
  <si>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</si>
  <si>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</si>
  <si>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</si>
  <si>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</si>
  <si>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</si>
  <si>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</si>
  <si>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</si>
  <si>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</si>
  <si>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</si>
  <si>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</si>
  <si>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</si>
  <si>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</si>
  <si>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</si>
  <si>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</si>
  <si>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</si>
  <si>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</si>
  <si>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</si>
  <si>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</si>
  <si>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</si>
  <si>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</si>
  <si>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</si>
  <si>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</si>
  <si>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</si>
  <si>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</si>
  <si>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</si>
  <si>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</si>
  <si>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</si>
  <si>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</si>
  <si>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</si>
  <si>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</si>
  <si>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</si>
  <si>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</si>
  <si>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</si>
  <si>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</si>
  <si>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</si>
  <si>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</si>
  <si>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</si>
  <si>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</si>
  <si>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</si>
  <si>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</si>
  <si>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</si>
  <si>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</si>
  <si>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</si>
  <si>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</si>
  <si>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</si>
  <si>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</si>
  <si>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</si>
  <si>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</si>
  <si>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</si>
  <si>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</si>
  <si>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</si>
  <si>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</si>
  <si>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</si>
  <si>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</si>
  <si>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</si>
  <si>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</si>
  <si>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</si>
  <si>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</si>
  <si>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</si>
  <si>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</si>
  <si>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</si>
  <si>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</si>
  <si>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</si>
  <si>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</si>
  <si>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</si>
  <si>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</si>
  <si>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</si>
  <si>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</si>
  <si>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</si>
  <si>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</si>
  <si>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</si>
  <si>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</si>
  <si>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</si>
  <si>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</si>
  <si>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</si>
  <si>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</si>
  <si>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</si>
  <si>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</si>
  <si>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</si>
  <si>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</si>
  <si>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</si>
  <si>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</si>
  <si>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</si>
  <si>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</si>
  <si>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</si>
  <si>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</si>
  <si>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</si>
  <si>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</si>
  <si>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</si>
  <si>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</si>
  <si>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</si>
  <si>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</si>
  <si>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</si>
  <si>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</si>
  <si>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</si>
  <si>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</si>
  <si>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</si>
  <si>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</si>
  <si>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</si>
  <si>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</si>
  <si>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</si>
  <si>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</si>
  <si>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</si>
  <si>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</si>
  <si>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</si>
  <si>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</si>
  <si>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</si>
  <si>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</si>
  <si>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</si>
  <si>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</si>
  <si>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</si>
  <si>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</si>
  <si>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</si>
  <si>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</si>
  <si>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</si>
  <si>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</si>
  <si>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</si>
  <si>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</si>
  <si>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</si>
  <si>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</si>
  <si>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</si>
  <si>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</si>
  <si>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</si>
  <si>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</si>
  <si>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</si>
  <si>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</si>
  <si>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</si>
  <si>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</si>
  <si>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</si>
  <si>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</si>
  <si>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</si>
  <si>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</si>
  <si>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</si>
  <si>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</si>
  <si>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</si>
  <si>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</si>
  <si>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</si>
  <si>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</si>
  <si>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</si>
  <si>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</si>
  <si>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</si>
  <si>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</si>
  <si>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</si>
  <si>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</si>
  <si>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</si>
  <si>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</si>
  <si>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</si>
  <si>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</si>
  <si>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</si>
  <si>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</si>
  <si>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</si>
  <si>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</si>
  <si>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</si>
  <si>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</si>
  <si>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</si>
  <si>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</si>
  <si>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</si>
  <si>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</si>
  <si>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</si>
  <si>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</si>
  <si>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</si>
  <si>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</si>
  <si>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</si>
  <si>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</si>
  <si>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</si>
  <si>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</si>
  <si>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</si>
  <si>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</si>
  <si>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</si>
  <si>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</si>
  <si>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</si>
  <si>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</si>
  <si>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</si>
  <si>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</si>
  <si>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</si>
  <si>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</si>
  <si>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</si>
  <si>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</si>
  <si>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</si>
  <si>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</si>
  <si>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</si>
  <si>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</si>
  <si>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</si>
  <si>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</si>
  <si>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</si>
  <si>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</si>
  <si>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</si>
  <si>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</si>
  <si>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</si>
  <si>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</si>
  <si>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</si>
  <si>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</si>
  <si>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</si>
  <si>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</si>
  <si>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</si>
  <si>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</si>
  <si>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</si>
  <si>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</si>
  <si>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</si>
  <si>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</si>
  <si>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</si>
  <si>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</si>
  <si>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</si>
  <si>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</si>
  <si>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</si>
  <si>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</si>
  <si>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</si>
  <si>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</si>
  <si>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</si>
  <si>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</si>
  <si>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</si>
  <si>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</si>
  <si>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</si>
  <si>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</si>
  <si>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</si>
  <si>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</si>
  <si>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</si>
  <si>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</si>
  <si>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</si>
  <si>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</si>
  <si>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</si>
  <si>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</si>
  <si>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</si>
  <si>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</si>
  <si>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</si>
  <si>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</si>
  <si>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</si>
  <si>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</si>
  <si>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</si>
  <si>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</si>
  <si>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</si>
  <si>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</si>
  <si>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</si>
  <si>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</si>
  <si>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</si>
  <si>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</si>
  <si>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</si>
  <si>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</si>
  <si>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</si>
  <si>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</si>
  <si>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</si>
  <si>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</si>
  <si>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</si>
  <si>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</si>
  <si>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</si>
  <si>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</si>
  <si>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</si>
  <si>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</si>
  <si>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</si>
  <si>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</si>
  <si>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</si>
  <si>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</si>
  <si>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</si>
  <si>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</si>
  <si>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</si>
  <si>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</si>
  <si>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</si>
  <si>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</si>
  <si>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</si>
  <si>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</si>
  <si>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</si>
  <si>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</si>
  <si>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</si>
  <si>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</si>
  <si>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</si>
  <si>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</si>
  <si>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</si>
  <si>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</si>
  <si>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</si>
  <si>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</si>
  <si>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</si>
  <si>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</si>
  <si>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</si>
  <si>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</si>
  <si>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</si>
  <si>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</si>
  <si>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</si>
  <si>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</si>
  <si>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</si>
  <si>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</si>
  <si>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</si>
  <si>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</si>
  <si>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</si>
  <si>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</si>
  <si>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</si>
  <si>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</si>
  <si>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</si>
  <si>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</si>
  <si>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</si>
  <si>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</si>
  <si>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</si>
  <si>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</si>
  <si>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</si>
  <si>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</si>
  <si>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</si>
  <si>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</si>
  <si>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</si>
  <si>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</si>
  <si>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</si>
  <si>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</si>
  <si>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</si>
  <si>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</si>
  <si>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</si>
  <si>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</si>
  <si>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</si>
  <si>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</si>
  <si>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</si>
  <si>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</si>
  <si>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</si>
  <si>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</si>
  <si>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</si>
  <si>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</si>
  <si>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</si>
  <si>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</si>
  <si>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</si>
  <si>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</si>
  <si>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</si>
  <si>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</si>
  <si>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</si>
  <si>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</si>
  <si>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</si>
  <si>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</si>
  <si>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</si>
  <si>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</si>
  <si>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</si>
  <si>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</si>
  <si>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</si>
  <si>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</si>
  <si>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</si>
  <si>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</si>
  <si>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</si>
  <si>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</si>
  <si>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</si>
  <si>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</si>
  <si>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</si>
  <si>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</si>
  <si>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</si>
  <si>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</si>
  <si>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</si>
  <si>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</si>
  <si>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</si>
  <si>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</si>
  <si>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</si>
  <si>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</si>
  <si>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</si>
  <si>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</si>
  <si>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</si>
  <si>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</si>
  <si>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</si>
  <si>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</si>
  <si>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</si>
  <si>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</si>
  <si>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</si>
  <si>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</si>
  <si>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</si>
  <si>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</si>
  <si>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</si>
  <si>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</si>
  <si>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</si>
  <si>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</si>
  <si>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</si>
  <si>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</si>
  <si>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</si>
  <si>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</si>
  <si>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</si>
  <si>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</si>
  <si>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</si>
  <si>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</si>
  <si>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</si>
  <si>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</si>
  <si>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</si>
  <si>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</si>
  <si>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</si>
  <si>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</si>
  <si>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</si>
  <si>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</si>
  <si>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</si>
  <si>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</si>
  <si>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</si>
  <si>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</si>
  <si>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</si>
  <si>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</si>
  <si>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</si>
  <si>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</si>
  <si>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</si>
  <si>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</si>
  <si>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</si>
  <si>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</si>
  <si>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</si>
  <si>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</si>
  <si>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</si>
  <si>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</si>
  <si>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</si>
  <si>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</si>
  <si>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</si>
  <si>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</si>
  <si>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</si>
  <si>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</si>
  <si>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</si>
  <si>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</si>
  <si>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</si>
  <si>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</si>
  <si>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</si>
  <si>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</si>
  <si>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</si>
  <si>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</si>
  <si>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</si>
  <si>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</si>
  <si>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</si>
  <si>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</si>
  <si>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</si>
  <si>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</si>
  <si>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</si>
  <si>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</si>
  <si>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</si>
  <si>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</si>
  <si>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</si>
  <si>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</si>
  <si>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</si>
  <si>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</si>
  <si>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</si>
  <si>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</si>
  <si>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</si>
  <si>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</si>
  <si>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</si>
  <si>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</si>
  <si>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</si>
  <si>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</si>
  <si>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</si>
  <si>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</si>
  <si>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</si>
  <si>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</si>
  <si>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</si>
  <si>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</si>
  <si>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</si>
  <si>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</si>
  <si>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</si>
  <si>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</si>
  <si>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</si>
  <si>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</si>
  <si>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</si>
  <si>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</si>
  <si>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</si>
  <si>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</si>
  <si>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</si>
  <si>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</si>
  <si>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</si>
  <si>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</si>
  <si>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</si>
  <si>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</si>
  <si>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</si>
  <si>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</si>
  <si>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</si>
  <si>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</si>
  <si>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</si>
  <si>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</si>
  <si>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</si>
  <si>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</si>
  <si>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</si>
  <si>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</si>
  <si>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</si>
  <si>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</si>
  <si>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</si>
  <si>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</si>
  <si>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</si>
  <si>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</si>
  <si>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</si>
  <si>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</si>
  <si>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</si>
  <si>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</si>
  <si>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</si>
  <si>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</si>
  <si>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</si>
  <si>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</si>
  <si>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</si>
  <si>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</si>
  <si>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</si>
  <si>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</si>
  <si>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</si>
  <si>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</si>
  <si>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</si>
  <si>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</si>
  <si>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</si>
  <si>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</si>
  <si>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</si>
  <si>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</si>
  <si>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</si>
  <si>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</si>
  <si>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</si>
  <si>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</si>
  <si>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</si>
  <si>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</si>
  <si>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</si>
  <si>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</si>
  <si>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</si>
  <si>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</si>
  <si>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</si>
  <si>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</si>
  <si>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</si>
  <si>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</si>
  <si>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</si>
  <si>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</si>
  <si>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</si>
  <si>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</si>
  <si>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</si>
  <si>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</si>
  <si>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</si>
  <si>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</si>
  <si>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</si>
  <si>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</si>
  <si>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</si>
  <si>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</si>
  <si>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</si>
  <si>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</si>
  <si>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</si>
  <si>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</si>
  <si>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</si>
  <si>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</si>
  <si>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</si>
  <si>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</si>
  <si>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</si>
  <si>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</si>
  <si>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</si>
  <si>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</si>
  <si>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</si>
  <si>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</si>
  <si>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</si>
  <si>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</si>
  <si>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</si>
  <si>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</si>
  <si>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</si>
  <si>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</si>
  <si>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</si>
  <si>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</si>
  <si>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</si>
  <si>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</si>
  <si>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</si>
  <si>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</si>
  <si>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</si>
  <si>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</si>
  <si>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</si>
  <si>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</si>
  <si>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</si>
  <si>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</si>
  <si>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</si>
  <si>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</si>
  <si>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</si>
  <si>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</si>
  <si>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</si>
  <si>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</si>
  <si>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</si>
  <si>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</si>
  <si>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</si>
  <si>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</si>
  <si>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</si>
  <si>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</si>
  <si>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</si>
  <si>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</si>
  <si>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</si>
  <si>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</si>
  <si>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</si>
  <si>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</si>
  <si>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</si>
  <si>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</si>
  <si>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</si>
  <si>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</si>
  <si>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</si>
  <si>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</si>
  <si>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</si>
  <si>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</si>
  <si>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</si>
  <si>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</si>
  <si>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</si>
  <si>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</si>
  <si>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</si>
  <si>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</si>
  <si>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</si>
  <si>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</si>
  <si>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</si>
  <si>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</si>
  <si>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</si>
  <si>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</si>
  <si>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</si>
  <si>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</si>
  <si>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</si>
  <si>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</si>
  <si>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</si>
  <si>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</si>
  <si>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</si>
  <si>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</si>
  <si>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</si>
  <si>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</si>
  <si>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</si>
  <si>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</si>
  <si>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</si>
  <si>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</si>
  <si>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</si>
  <si>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</si>
  <si>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</si>
  <si>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</si>
  <si>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</si>
  <si>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</si>
  <si>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</si>
  <si>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</si>
  <si>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</si>
  <si>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</si>
  <si>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</si>
  <si>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</si>
  <si>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</si>
  <si>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</si>
  <si>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</si>
  <si>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</si>
  <si>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</si>
  <si>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</si>
  <si>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</si>
  <si>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</si>
  <si>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</si>
  <si>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</si>
  <si>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</si>
  <si>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</si>
  <si>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</si>
  <si>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</si>
  <si>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</si>
  <si>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</si>
  <si>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</si>
  <si>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</si>
  <si>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</si>
  <si>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</si>
  <si>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</si>
  <si>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</si>
  <si>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</si>
  <si>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</si>
  <si>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</si>
  <si>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</si>
  <si>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</si>
  <si>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</si>
  <si>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</si>
  <si>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</si>
  <si>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</si>
  <si>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</si>
  <si>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</si>
  <si>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</si>
  <si>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</si>
  <si>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</si>
  <si>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</si>
  <si>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</si>
  <si>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</si>
  <si>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</si>
  <si>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</si>
  <si>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</si>
  <si>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</si>
  <si>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</si>
  <si>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</si>
  <si>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</si>
  <si>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</si>
  <si>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</si>
  <si>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</si>
  <si>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</si>
  <si>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</si>
  <si>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</si>
  <si>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</si>
  <si>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</si>
  <si>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</si>
  <si>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</si>
  <si>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</si>
  <si>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</si>
  <si>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</si>
  <si>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</si>
  <si>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</si>
  <si>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</si>
  <si>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</si>
  <si>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</si>
  <si>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</si>
  <si>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</si>
  <si>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</si>
  <si>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</si>
  <si>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</si>
  <si>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</si>
  <si>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</si>
  <si>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</si>
  <si>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</si>
  <si>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</si>
  <si>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</si>
  <si>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</si>
  <si>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</si>
  <si>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</si>
  <si>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</si>
  <si>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</si>
  <si>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</si>
  <si>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</si>
  <si>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</si>
  <si>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</si>
  <si>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</si>
  <si>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</si>
  <si>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</si>
  <si>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</si>
  <si>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</si>
  <si>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</si>
  <si>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</si>
  <si>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</si>
  <si>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</si>
  <si>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</si>
  <si>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</si>
  <si>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</si>
  <si>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</si>
  <si>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</si>
  <si>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</si>
  <si>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</si>
  <si>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</si>
  <si>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</si>
  <si>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</si>
  <si>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</si>
  <si>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</si>
  <si>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</si>
  <si>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</si>
  <si>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</si>
  <si>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</si>
  <si>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</si>
  <si>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</si>
  <si>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</si>
  <si>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</si>
  <si>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</si>
  <si>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</si>
  <si>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</si>
  <si>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</si>
  <si>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</si>
  <si>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</si>
  <si>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</si>
  <si>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</si>
  <si>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</si>
  <si>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</si>
  <si>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</si>
  <si>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</si>
  <si>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</si>
  <si>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</si>
  <si>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</si>
  <si>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</si>
  <si>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</si>
  <si>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</si>
  <si>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</si>
  <si>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</si>
  <si>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</si>
  <si>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</si>
  <si>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</si>
  <si>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</si>
  <si>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</si>
  <si>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</si>
  <si>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</si>
  <si>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</si>
  <si>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</si>
  <si>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</si>
  <si>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</si>
  <si>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</si>
  <si>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</si>
  <si>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</si>
  <si>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</si>
  <si>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</si>
  <si>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</si>
  <si>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</si>
  <si>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</si>
  <si>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</si>
  <si>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</si>
  <si>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</si>
  <si>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</si>
  <si>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</si>
  <si>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</si>
  <si>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</si>
  <si>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</si>
  <si>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</si>
  <si>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</si>
  <si>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</si>
  <si>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</si>
  <si>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</si>
  <si>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</si>
  <si>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</si>
  <si>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</si>
  <si>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</si>
  <si>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</si>
  <si>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</si>
  <si>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</si>
  <si>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</si>
  <si>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</si>
  <si>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</si>
  <si>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</si>
  <si>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</si>
  <si>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</si>
  <si>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</si>
  <si>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</si>
  <si>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</si>
  <si>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</si>
  <si>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</si>
  <si>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</si>
  <si>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</si>
  <si>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</si>
  <si>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</si>
  <si>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</si>
  <si>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</si>
  <si>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</si>
  <si>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</si>
  <si>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</si>
  <si>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</si>
  <si>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</si>
  <si>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</si>
  <si>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</si>
  <si>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</si>
  <si>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</si>
  <si>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</si>
  <si>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</si>
  <si>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</si>
  <si>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</si>
  <si>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</si>
  <si>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</si>
  <si>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</si>
  <si>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</si>
  <si>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</si>
  <si>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</si>
  <si>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</si>
  <si>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</si>
  <si>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</si>
  <si>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</si>
  <si>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</si>
  <si>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</si>
  <si>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</si>
  <si>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</si>
  <si>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</si>
  <si>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</si>
  <si>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</si>
  <si>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</si>
  <si>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</si>
  <si>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</si>
  <si>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</si>
  <si>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</si>
  <si>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</si>
  <si>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</si>
  <si>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</si>
  <si>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</si>
  <si>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</si>
  <si>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</si>
  <si>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</si>
  <si>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</si>
  <si>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</si>
  <si>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</si>
  <si>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</si>
  <si>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</si>
  <si>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</si>
  <si>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</si>
  <si>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</si>
  <si>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</si>
  <si>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</si>
  <si>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</si>
  <si>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</si>
  <si>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</si>
  <si>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</si>
  <si>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</si>
  <si>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</si>
  <si>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</si>
  <si>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</si>
  <si>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</si>
  <si>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</si>
  <si>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</si>
  <si>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</si>
  <si>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</si>
  <si>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</si>
  <si>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</si>
  <si>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</si>
  <si>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</si>
  <si>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</si>
  <si>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</si>
  <si>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</si>
  <si>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</si>
  <si>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</si>
  <si>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</si>
  <si>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</si>
  <si>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</si>
  <si>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</si>
  <si>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</si>
  <si>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</si>
  <si>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</si>
  <si>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</si>
  <si>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</si>
  <si>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</si>
  <si>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</si>
  <si>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</si>
  <si>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</si>
  <si>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</si>
  <si>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</si>
  <si>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</si>
  <si>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</si>
  <si>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</si>
  <si>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</si>
  <si>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</si>
  <si>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</si>
  <si>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</si>
  <si>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</si>
  <si>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</si>
  <si>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</si>
  <si>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</si>
  <si>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</si>
  <si>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</si>
  <si>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</si>
  <si>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</si>
  <si>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</si>
  <si>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</si>
  <si>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</si>
  <si>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</si>
  <si>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</si>
  <si>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</si>
  <si>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</si>
  <si>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</si>
  <si>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</si>
  <si>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</si>
  <si>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</si>
  <si>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</si>
  <si>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</si>
  <si>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</si>
  <si>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</si>
  <si>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</si>
  <si>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</si>
  <si>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</si>
  <si>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</si>
  <si>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</si>
  <si>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</si>
  <si>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</si>
  <si>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</si>
  <si>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</si>
  <si>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</si>
  <si>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</si>
  <si>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</si>
  <si>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</si>
  <si>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</si>
  <si>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</si>
  <si>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</si>
  <si>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</si>
  <si>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</si>
  <si>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</si>
  <si>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</si>
  <si>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</si>
  <si>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</si>
  <si>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</si>
  <si>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</si>
  <si>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</si>
  <si>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</si>
  <si>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</si>
  <si>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</si>
  <si>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</si>
  <si>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</si>
  <si>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</si>
  <si>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</si>
  <si>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</si>
  <si>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</si>
  <si>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</si>
  <si>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</si>
  <si>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</si>
  <si>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</si>
  <si>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</si>
  <si>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</si>
  <si>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</si>
  <si>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</si>
  <si>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</si>
  <si>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</si>
  <si>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</si>
  <si>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</si>
  <si>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</si>
  <si>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</si>
  <si>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</si>
  <si>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</si>
  <si>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</si>
  <si>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</si>
  <si>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</si>
  <si>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</si>
  <si>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</si>
  <si>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</si>
  <si>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</si>
  <si>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</si>
  <si>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</si>
  <si>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</si>
  <si>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</si>
  <si>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</si>
  <si>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</si>
  <si>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</si>
  <si>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</si>
  <si>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</si>
  <si>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</si>
  <si>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</si>
  <si>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</si>
  <si>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</si>
  <si>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</si>
  <si>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</si>
  <si>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</si>
  <si>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</si>
  <si>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</si>
  <si>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</si>
  <si>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</si>
  <si>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</si>
  <si>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</si>
  <si>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</si>
  <si>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</si>
  <si>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</si>
  <si>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</si>
  <si>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</si>
  <si>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</si>
  <si>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</si>
  <si>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</si>
  <si>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</si>
  <si>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</si>
  <si>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</si>
  <si>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</si>
  <si>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</si>
  <si>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</si>
  <si>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</si>
  <si>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</si>
  <si>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</si>
  <si>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</si>
  <si>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</si>
  <si>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</si>
  <si>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</si>
  <si>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</si>
  <si>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</si>
  <si>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</si>
  <si>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</si>
  <si>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</si>
  <si>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</si>
  <si>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</si>
  <si>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</si>
  <si>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</si>
  <si>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</si>
  <si>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</si>
  <si>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</si>
  <si>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</si>
  <si>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</si>
  <si>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</si>
  <si>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</si>
  <si>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</si>
  <si>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</si>
  <si>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</si>
  <si>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</si>
  <si>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</si>
  <si>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</si>
  <si>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</si>
  <si>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</si>
  <si>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</si>
  <si>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</si>
  <si>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</si>
  <si>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</si>
  <si>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</si>
  <si>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</si>
  <si>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</si>
  <si>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</si>
  <si>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</si>
  <si>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</si>
  <si>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</si>
  <si>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</si>
  <si>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</si>
  <si>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</si>
  <si>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</si>
  <si>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</si>
  <si>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</si>
  <si>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</si>
  <si>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</si>
  <si>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</si>
  <si>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</si>
  <si>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</si>
  <si>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</si>
  <si>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</si>
  <si>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</si>
  <si>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</si>
  <si>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</si>
  <si>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</si>
  <si>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</si>
  <si>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</si>
  <si>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</si>
  <si>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</si>
  <si>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</si>
  <si>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</si>
  <si>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</si>
  <si>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</si>
  <si>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</si>
  <si>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</si>
  <si>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</si>
  <si>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</si>
  <si>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</si>
  <si>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</si>
  <si>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</si>
  <si>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</si>
  <si>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</si>
  <si>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</si>
  <si>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</si>
  <si>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</si>
  <si>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</si>
  <si>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</si>
  <si>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</si>
  <si>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</si>
  <si>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</si>
  <si>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</si>
  <si>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</si>
  <si>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</si>
  <si>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</si>
  <si>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</si>
  <si>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</si>
  <si>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</si>
  <si>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</si>
  <si>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</si>
  <si>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</si>
  <si>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</si>
  <si>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</si>
  <si>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</si>
  <si>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</si>
  <si>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</si>
  <si>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</si>
  <si>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</si>
  <si>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</si>
  <si>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</si>
  <si>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</si>
  <si>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</si>
  <si>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</si>
  <si>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</si>
  <si>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</si>
  <si>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</si>
  <si>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</si>
  <si>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</si>
  <si>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</si>
  <si>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</si>
  <si>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</si>
  <si>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</si>
  <si>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</si>
  <si>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</si>
  <si>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</si>
  <si>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</si>
  <si>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</si>
  <si>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</si>
  <si>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</si>
  <si>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</si>
  <si>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</si>
  <si>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</si>
  <si>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</si>
  <si>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</si>
  <si>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</si>
  <si>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</si>
  <si>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</si>
  <si>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</si>
  <si>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</si>
  <si>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</si>
  <si>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</si>
  <si>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</si>
  <si>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</si>
  <si>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</si>
  <si>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</si>
  <si>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</si>
  <si>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</si>
  <si>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</si>
  <si>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</si>
  <si>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</si>
  <si>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</si>
  <si>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</si>
  <si>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</si>
  <si>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</si>
  <si>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</si>
  <si>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</si>
  <si>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</si>
  <si>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</si>
  <si>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</si>
  <si>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</si>
  <si>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</si>
  <si>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</si>
  <si>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</si>
  <si>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</si>
  <si>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</si>
  <si>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</si>
  <si>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</si>
  <si>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</si>
  <si>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</si>
  <si>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</si>
  <si>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</si>
  <si>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</si>
  <si>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</si>
  <si>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</si>
  <si>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</si>
  <si>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</si>
  <si>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</si>
  <si>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</si>
  <si>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</si>
  <si>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</si>
  <si>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</si>
  <si>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</si>
  <si>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</si>
  <si>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</si>
  <si>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</si>
  <si>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</si>
  <si>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</si>
  <si>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</si>
  <si>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</si>
  <si>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</si>
  <si>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</si>
  <si>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</si>
  <si>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</si>
  <si>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</si>
  <si>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</si>
  <si>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</si>
  <si>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</si>
  <si>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</si>
  <si>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</si>
  <si>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</si>
  <si>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</si>
  <si>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</si>
  <si>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</si>
  <si>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</si>
  <si>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</si>
  <si>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</si>
  <si>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</si>
  <si>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</si>
  <si>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</si>
  <si>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</si>
  <si>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</si>
  <si>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</si>
  <si>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</si>
  <si>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</si>
  <si>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</si>
  <si>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</si>
  <si>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</si>
  <si>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</si>
  <si>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</si>
  <si>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</si>
  <si>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</si>
  <si>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</si>
  <si>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</si>
  <si>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</si>
  <si>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</si>
  <si>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</si>
  <si>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</si>
  <si>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</si>
  <si>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</si>
  <si>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</si>
  <si>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</si>
  <si>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</si>
  <si>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</si>
  <si>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</si>
  <si>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</si>
  <si>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</si>
  <si>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</si>
  <si>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</si>
  <si>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</si>
  <si>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</si>
  <si>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</si>
  <si>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</si>
  <si>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</si>
  <si>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</si>
  <si>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</si>
  <si>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</si>
  <si>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</si>
  <si>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</si>
  <si>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</si>
  <si>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</si>
  <si>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</si>
  <si>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</si>
  <si>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</si>
  <si>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</si>
  <si>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</si>
  <si>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</si>
  <si>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</si>
  <si>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</si>
  <si>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</si>
  <si>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</si>
  <si>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</si>
  <si>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</si>
  <si>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</si>
  <si>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</si>
  <si>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</si>
  <si>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</si>
  <si>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</si>
  <si>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</si>
  <si>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</si>
  <si>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</si>
  <si>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</si>
  <si>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</si>
  <si>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</si>
  <si>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</si>
  <si>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</si>
  <si>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</si>
  <si>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</si>
  <si>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</si>
  <si>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</si>
  <si>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</si>
  <si>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</si>
  <si>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</si>
  <si>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</si>
  <si>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</si>
  <si>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</si>
  <si>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</si>
  <si>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</si>
  <si>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</si>
  <si>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</si>
  <si>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</si>
  <si>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</si>
  <si>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</si>
  <si>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</si>
  <si>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</si>
  <si>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</si>
  <si>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</si>
  <si>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</si>
  <si>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</si>
  <si>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</si>
  <si>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</si>
  <si>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</si>
  <si>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</si>
  <si>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</si>
  <si>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</si>
  <si>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</si>
  <si>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</si>
  <si>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</si>
  <si>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</si>
  <si>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</si>
  <si>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</si>
  <si>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</si>
  <si>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</si>
  <si>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</si>
  <si>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</si>
  <si>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</si>
  <si>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</si>
  <si>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</si>
  <si>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</si>
  <si>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</si>
  <si>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</si>
  <si>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</si>
  <si>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</si>
  <si>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</si>
  <si>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</si>
  <si>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</si>
  <si>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</si>
  <si>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</si>
  <si>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</si>
  <si>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</si>
  <si>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</si>
  <si>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</si>
  <si>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</si>
  <si>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</si>
  <si>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</si>
  <si>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</si>
  <si>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</si>
  <si>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</si>
  <si>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</si>
  <si>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</si>
  <si>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</si>
  <si>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</si>
  <si>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</si>
  <si>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</si>
  <si>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</si>
  <si>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</si>
  <si>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</si>
  <si>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</si>
  <si>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</si>
  <si>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</si>
  <si>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</si>
  <si>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</si>
  <si>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</si>
  <si>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</si>
  <si>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</si>
  <si>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</si>
  <si>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</si>
  <si>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</si>
  <si>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</si>
  <si>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</si>
  <si>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</si>
  <si>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</si>
  <si>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</si>
  <si>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</si>
  <si>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</si>
  <si>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</si>
  <si>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</si>
  <si>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</si>
  <si>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</si>
  <si>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</si>
  <si>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</si>
  <si>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</si>
  <si>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</si>
  <si>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</si>
  <si>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</si>
  <si>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</si>
  <si>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</si>
  <si>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</si>
  <si>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</si>
  <si>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</si>
  <si>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</si>
  <si>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</si>
  <si>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</si>
  <si>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</si>
  <si>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</si>
  <si>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</si>
  <si>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</si>
  <si>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</si>
  <si>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</si>
  <si>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</si>
  <si>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</si>
  <si>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</si>
  <si>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</si>
  <si>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</si>
  <si>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</si>
  <si>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</si>
  <si>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</si>
  <si>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</si>
  <si>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</si>
  <si>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</si>
  <si>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</si>
  <si>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</si>
  <si>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</si>
  <si>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</si>
  <si>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</si>
  <si>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</si>
  <si>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</si>
  <si>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</si>
  <si>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</si>
  <si>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</si>
  <si>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</si>
  <si>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</si>
  <si>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</si>
  <si>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</si>
  <si>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</si>
  <si>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</si>
  <si>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</si>
  <si>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</si>
  <si>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</si>
  <si>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</si>
  <si>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</si>
  <si>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</si>
  <si>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</si>
  <si>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</si>
  <si>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</si>
  <si>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</si>
  <si>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</si>
  <si>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</si>
  <si>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</si>
  <si>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</si>
  <si>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</si>
  <si>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</si>
  <si>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</si>
  <si>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</si>
  <si>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</si>
  <si>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</si>
  <si>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</si>
  <si>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</si>
  <si>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</si>
  <si>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</si>
  <si>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</si>
  <si>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</si>
  <si>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</si>
  <si>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</si>
  <si>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</si>
  <si>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</si>
  <si>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</si>
  <si>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</si>
  <si>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</si>
  <si>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</si>
  <si>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</si>
  <si>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</si>
  <si>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</si>
  <si>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</si>
  <si>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</si>
  <si>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</si>
  <si>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</si>
  <si>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</si>
  <si>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</si>
  <si>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</si>
  <si>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</si>
  <si>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</si>
  <si>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</si>
  <si>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</si>
  <si>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</si>
  <si>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</si>
  <si>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</si>
  <si>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</si>
  <si>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</si>
  <si>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</si>
  <si>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</si>
  <si>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</si>
  <si>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</si>
  <si>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</si>
  <si>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</si>
  <si>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</si>
  <si>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</si>
  <si>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</si>
  <si>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</si>
  <si>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</si>
  <si>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</si>
  <si>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</si>
  <si>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</si>
  <si>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</si>
  <si>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</si>
  <si>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</si>
  <si>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</si>
  <si>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</si>
  <si>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</si>
  <si>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</si>
  <si>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</si>
  <si>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</si>
  <si>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</si>
  <si>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</si>
  <si>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</si>
  <si>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</si>
  <si>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</si>
  <si>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</si>
  <si>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</si>
  <si>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</si>
  <si>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</si>
  <si>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</si>
  <si>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</si>
  <si>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</si>
  <si>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</si>
  <si>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</si>
  <si>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</si>
  <si>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</si>
  <si>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</si>
  <si>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</si>
  <si>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</si>
  <si>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</si>
  <si>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</si>
  <si>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</si>
  <si>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</si>
  <si>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</si>
  <si>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</si>
  <si>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</si>
  <si>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</si>
  <si>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</si>
  <si>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</si>
  <si>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</si>
  <si>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</si>
  <si>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</si>
  <si>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</si>
  <si>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</si>
  <si>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</si>
  <si>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</si>
  <si>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</si>
  <si>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</si>
  <si>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</si>
  <si>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</si>
  <si>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</si>
  <si>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</si>
  <si>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</si>
  <si>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</si>
  <si>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</si>
  <si>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</si>
  <si>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</si>
  <si>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</si>
  <si>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</si>
  <si>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</si>
  <si>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</si>
  <si>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</si>
  <si>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</si>
  <si>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</si>
  <si>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</si>
  <si>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</si>
  <si>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</si>
  <si>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</si>
  <si>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</si>
  <si>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</si>
  <si>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</si>
  <si>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</si>
  <si>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</si>
  <si>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</si>
  <si>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</si>
  <si>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</si>
  <si>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</si>
  <si>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</si>
  <si>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</si>
  <si>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</si>
  <si>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</si>
  <si>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</si>
  <si>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</si>
  <si>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</si>
  <si>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</si>
  <si>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</si>
  <si>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</si>
  <si>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</si>
  <si>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</si>
  <si>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</si>
  <si>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</si>
  <si>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</si>
  <si>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</si>
  <si>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</si>
  <si>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</si>
  <si>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</si>
  <si>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</si>
  <si>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</si>
  <si>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</si>
  <si>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</si>
  <si>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</si>
  <si>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</si>
  <si>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</si>
  <si>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</si>
  <si>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</si>
  <si>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</si>
  <si>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</si>
  <si>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</si>
  <si>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</si>
  <si>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</si>
  <si>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</si>
  <si>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</si>
  <si>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</si>
  <si>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</si>
  <si>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</si>
  <si>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</si>
  <si>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</si>
  <si>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</si>
  <si>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</si>
  <si>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</si>
  <si>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</si>
  <si>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</si>
  <si>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</si>
  <si>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</si>
  <si>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</si>
  <si>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</si>
  <si>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</si>
  <si>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</si>
  <si>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</si>
  <si>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</si>
  <si>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</si>
  <si>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</si>
  <si>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</si>
  <si>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</si>
  <si>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</si>
  <si>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</si>
  <si>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</si>
  <si>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</si>
  <si>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</si>
  <si>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</si>
  <si>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</si>
  <si>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</si>
  <si>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</si>
  <si>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</si>
  <si>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</si>
  <si>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</si>
  <si>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</si>
  <si>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</si>
  <si>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</si>
  <si>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</si>
  <si>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</si>
  <si>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</si>
  <si>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</si>
  <si>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</si>
  <si>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</si>
  <si>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</si>
  <si>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</si>
  <si>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</si>
  <si>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</si>
  <si>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</si>
  <si>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</si>
  <si>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</si>
  <si>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</si>
  <si>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</si>
  <si>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</si>
  <si>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</si>
  <si>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</si>
  <si>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</si>
  <si>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</si>
  <si>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</si>
  <si>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</si>
  <si>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</si>
  <si>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</si>
  <si>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</si>
  <si>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</si>
  <si>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</si>
  <si>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</si>
  <si>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</si>
  <si>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</si>
  <si>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</si>
  <si>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</si>
  <si>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</si>
  <si>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</si>
  <si>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</si>
  <si>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</si>
  <si>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</si>
  <si>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</si>
  <si>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</si>
  <si>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</si>
  <si>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</si>
  <si>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</si>
  <si>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</si>
  <si>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</si>
  <si>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</si>
  <si>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</si>
  <si>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</si>
  <si>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</si>
  <si>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</si>
  <si>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</si>
  <si>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</si>
  <si>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</si>
  <si>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</si>
  <si>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</si>
  <si>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</si>
  <si>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</si>
  <si>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</si>
  <si>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</si>
  <si>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</si>
  <si>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</si>
  <si>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</si>
  <si>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</si>
  <si>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</si>
  <si>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</si>
  <si>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</si>
  <si>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</si>
  <si>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</si>
  <si>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</si>
  <si>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</si>
  <si>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</si>
  <si>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</si>
  <si>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</si>
  <si>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</si>
  <si>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</si>
  <si>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</si>
  <si>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</si>
  <si>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</si>
  <si>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</si>
  <si>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</si>
  <si>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</si>
  <si>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</si>
  <si>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</si>
  <si>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</si>
  <si>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</si>
  <si>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</si>
  <si>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</si>
  <si>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</si>
  <si>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</si>
  <si>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</si>
  <si>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</si>
  <si>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</si>
  <si>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</si>
  <si>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</si>
  <si>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</si>
  <si>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</si>
  <si>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</si>
  <si>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</si>
  <si>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</si>
  <si>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</si>
  <si>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</si>
  <si>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</si>
  <si>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</si>
  <si>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</si>
  <si>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</si>
  <si>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</si>
  <si>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</si>
  <si>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</si>
  <si>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</si>
  <si>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</si>
  <si>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</si>
  <si>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</si>
  <si>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</si>
  <si>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</si>
  <si>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</si>
  <si>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</si>
  <si>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</si>
  <si>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</si>
  <si>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</si>
  <si>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</si>
  <si>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</si>
  <si>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</si>
  <si>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</si>
  <si>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</si>
  <si>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</si>
  <si>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</si>
  <si>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</si>
  <si>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</si>
  <si>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</si>
  <si>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</si>
  <si>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</si>
  <si>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</si>
  <si>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</si>
  <si>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</si>
  <si>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</si>
  <si>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</si>
  <si>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</si>
  <si>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</si>
  <si>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</si>
  <si>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</si>
  <si>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</si>
  <si>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</si>
  <si>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</si>
  <si>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</si>
  <si>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</si>
  <si>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</si>
  <si>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</si>
  <si>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</si>
  <si>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</si>
  <si>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</si>
  <si>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</si>
  <si>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</si>
  <si>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</si>
  <si>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</si>
  <si>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</si>
  <si>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</si>
  <si>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</si>
  <si>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</si>
  <si>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</si>
  <si>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</si>
  <si>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</si>
  <si>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</si>
  <si>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</si>
  <si>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</si>
  <si>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</si>
  <si>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</si>
  <si>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</si>
  <si>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</si>
  <si>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</si>
  <si>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</si>
  <si>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</si>
  <si>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</si>
  <si>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</si>
  <si>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</si>
  <si>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</si>
  <si>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</si>
  <si>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</si>
  <si>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</si>
  <si>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</si>
  <si>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</si>
  <si>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</si>
  <si>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</si>
  <si>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</si>
  <si>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</si>
  <si>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</si>
  <si>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</si>
  <si>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</si>
  <si>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</si>
  <si>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</si>
  <si>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</si>
  <si>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</si>
  <si>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</si>
  <si>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</si>
  <si>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</si>
  <si>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</si>
  <si>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</si>
  <si>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</si>
  <si>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</si>
  <si>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</si>
  <si>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</si>
  <si>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</si>
  <si>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</si>
  <si>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</si>
  <si>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</si>
  <si>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</si>
  <si>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</si>
  <si>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</si>
  <si>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</si>
  <si>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</si>
  <si>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</si>
  <si>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</si>
  <si>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</si>
  <si>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</si>
  <si>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</si>
  <si>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</si>
  <si>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</si>
  <si>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</si>
  <si>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</si>
  <si>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</si>
  <si>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</si>
  <si>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</si>
  <si>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</si>
  <si>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</si>
  <si>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</si>
  <si>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</si>
  <si>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</si>
  <si>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</si>
  <si>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</si>
  <si>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</si>
  <si>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</si>
  <si>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</si>
  <si>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</si>
  <si>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</si>
  <si>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</si>
  <si>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</si>
  <si>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</si>
  <si>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</si>
  <si>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</si>
  <si>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</si>
  <si>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</si>
  <si>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</si>
  <si>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</si>
  <si>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</si>
  <si>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</si>
  <si>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</si>
  <si>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</si>
  <si>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</si>
  <si>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</si>
  <si>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</si>
  <si>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</si>
  <si>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</si>
  <si>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</si>
  <si>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</si>
  <si>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</si>
  <si>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</si>
  <si>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</si>
  <si>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</si>
  <si>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</si>
  <si>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</si>
  <si>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</si>
  <si>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</si>
  <si>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</si>
  <si>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</si>
  <si>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</si>
  <si>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</si>
  <si>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</si>
  <si>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</si>
  <si>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</si>
  <si>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</si>
  <si>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</si>
  <si>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</si>
  <si>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</si>
  <si>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</si>
  <si>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</si>
  <si>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</si>
  <si>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</si>
  <si>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</si>
  <si>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</si>
  <si>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</si>
  <si>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</si>
  <si>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</si>
  <si>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</si>
  <si>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</si>
  <si>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</si>
  <si>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</si>
  <si>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</si>
  <si>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</si>
  <si>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</si>
  <si>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</si>
  <si>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</si>
  <si>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</si>
  <si>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</si>
  <si>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</si>
  <si>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</si>
  <si>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</si>
  <si>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</si>
  <si>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</si>
  <si>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</si>
  <si>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</si>
  <si>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</si>
  <si>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</si>
  <si>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</si>
  <si>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</si>
  <si>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</si>
  <si>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</si>
  <si>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</si>
  <si>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</si>
  <si>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</si>
  <si>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</si>
  <si>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</si>
  <si>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</si>
  <si>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</si>
  <si>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</si>
  <si>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</si>
  <si>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</si>
  <si>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</si>
  <si>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</si>
  <si>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</si>
  <si>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</si>
  <si>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</si>
  <si>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</si>
  <si>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</si>
  <si>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</si>
  <si>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</si>
  <si>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</si>
  <si>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</si>
  <si>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</si>
  <si>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</si>
  <si>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</si>
  <si>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</si>
  <si>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</si>
  <si>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</si>
  <si>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</si>
  <si>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</si>
  <si>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</si>
  <si>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</si>
  <si>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</si>
  <si>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</si>
  <si>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</si>
  <si>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</si>
  <si>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</si>
  <si>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</si>
  <si>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</si>
  <si>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</si>
  <si>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</si>
  <si>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</si>
  <si>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</si>
  <si>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</si>
  <si>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</si>
  <si>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</si>
  <si>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</si>
  <si>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</si>
  <si>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</si>
  <si>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</si>
  <si>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</si>
  <si>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</si>
  <si>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</si>
  <si>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</si>
  <si>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</si>
  <si>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</si>
  <si>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</si>
  <si>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</si>
  <si>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</si>
  <si>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</si>
  <si>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</si>
  <si>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</si>
  <si>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</si>
  <si>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</si>
  <si>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</si>
  <si>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</si>
  <si>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</si>
  <si>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</si>
  <si>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</si>
  <si>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</si>
  <si>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</si>
  <si>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</si>
  <si>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</si>
  <si>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</si>
  <si>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</si>
  <si>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</si>
  <si>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</si>
  <si>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</si>
  <si>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</si>
  <si>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</si>
  <si>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</si>
  <si>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</si>
  <si>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</si>
  <si>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</si>
  <si>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</si>
  <si>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</si>
  <si>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</si>
  <si>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</si>
  <si>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</si>
  <si>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</si>
  <si>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</si>
  <si>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</si>
  <si>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</si>
  <si>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</si>
  <si>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</si>
  <si>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</si>
  <si>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</si>
  <si>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</si>
  <si>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</si>
  <si>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</si>
  <si>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</si>
  <si>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</si>
  <si>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</si>
  <si>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</si>
  <si>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</si>
  <si>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</si>
  <si>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</si>
  <si>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</si>
  <si>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</si>
  <si>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</si>
  <si>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</si>
  <si>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</si>
  <si>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</si>
  <si>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</si>
  <si>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</si>
  <si>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</si>
  <si>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</si>
  <si>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</si>
  <si>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</si>
  <si>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</si>
  <si>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</si>
  <si>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</si>
  <si>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</si>
  <si>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</si>
  <si>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</si>
  <si>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</si>
  <si>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</si>
  <si>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</si>
  <si>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</si>
  <si>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</si>
  <si>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</si>
  <si>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</si>
  <si>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</si>
  <si>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</si>
  <si>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</si>
  <si>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</si>
  <si>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</si>
  <si>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</si>
  <si>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</si>
  <si>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</si>
  <si>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</si>
  <si>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</si>
  <si>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</si>
  <si>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</si>
  <si>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</si>
  <si>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</si>
  <si>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</si>
  <si>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</si>
  <si>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</si>
  <si>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</si>
  <si>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</si>
  <si>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</si>
  <si>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</si>
  <si>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</si>
  <si>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</si>
  <si>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</si>
  <si>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</si>
  <si>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</si>
  <si>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</si>
  <si>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</si>
  <si>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</si>
  <si>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</si>
  <si>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</si>
  <si>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</si>
  <si>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</si>
  <si>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</si>
  <si>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</si>
  <si>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</si>
  <si>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</si>
  <si>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</si>
  <si>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</si>
  <si>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</si>
  <si>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</si>
  <si>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</si>
  <si>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</si>
  <si>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</si>
  <si>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</si>
  <si>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</si>
  <si>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</si>
  <si>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</si>
  <si>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</si>
  <si>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</si>
  <si>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</si>
  <si>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</si>
  <si>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</si>
  <si>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</si>
  <si>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</si>
  <si>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</si>
  <si>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</si>
  <si>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</si>
  <si>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</si>
  <si>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</si>
  <si>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</si>
  <si>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</si>
  <si>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</si>
  <si>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</si>
  <si>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</si>
  <si>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</si>
  <si>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</si>
  <si>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</si>
  <si>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</si>
  <si>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</si>
  <si>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</si>
  <si>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</si>
  <si>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</si>
  <si>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</si>
  <si>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</si>
  <si>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</si>
  <si>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</si>
  <si>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</si>
  <si>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</si>
  <si>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</si>
  <si>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</si>
  <si>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</si>
  <si>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</si>
  <si>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</si>
  <si>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</si>
  <si>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</si>
  <si>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</si>
  <si>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</si>
  <si>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</si>
  <si>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</si>
  <si>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</si>
  <si>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</si>
  <si>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</si>
  <si>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</si>
  <si>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</si>
  <si>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</si>
  <si>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</si>
  <si>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</si>
  <si>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</si>
  <si>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</si>
  <si>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</si>
  <si>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</si>
  <si>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</si>
  <si>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</si>
  <si>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</si>
  <si>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</si>
  <si>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</si>
  <si>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</si>
  <si>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</si>
  <si>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</si>
  <si>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</si>
  <si>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</si>
  <si>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</si>
  <si>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</si>
  <si>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</si>
  <si>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</si>
  <si>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</si>
  <si>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</si>
  <si>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</si>
  <si>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</si>
  <si>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</si>
  <si>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</si>
  <si>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</si>
  <si>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</si>
  <si>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</si>
  <si>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</si>
  <si>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</si>
  <si>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</si>
  <si>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</si>
  <si>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</si>
  <si>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</si>
  <si>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</si>
  <si>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</si>
  <si>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</si>
  <si>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</si>
  <si>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</si>
  <si>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</si>
  <si>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</si>
  <si>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</si>
  <si>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</si>
  <si>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</si>
  <si>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</si>
  <si>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</si>
  <si>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</si>
  <si>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</si>
  <si>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</si>
  <si>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</si>
  <si>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</si>
  <si>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</si>
  <si>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</si>
  <si>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</si>
  <si>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</si>
  <si>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</si>
  <si>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</si>
  <si>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</si>
  <si>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</si>
  <si>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</si>
  <si>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</si>
  <si>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</si>
  <si>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</si>
  <si>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</si>
  <si>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</si>
  <si>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</si>
  <si>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</si>
  <si>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</si>
  <si>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</si>
  <si>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</si>
  <si>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</si>
  <si>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</si>
  <si>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</si>
  <si>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</si>
  <si>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</si>
  <si>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</si>
  <si>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</si>
  <si>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</si>
  <si>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</si>
  <si>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</si>
  <si>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</si>
  <si>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</si>
  <si>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</si>
  <si>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</si>
  <si>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</si>
  <si>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</si>
  <si>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</si>
  <si>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</si>
  <si>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</si>
  <si>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</si>
  <si>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</si>
  <si>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</si>
  <si>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</si>
  <si>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</si>
  <si>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</si>
  <si>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</si>
  <si>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</si>
  <si>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</si>
  <si>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</si>
  <si>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</si>
  <si>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</si>
  <si>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</si>
  <si>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</si>
  <si>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</si>
  <si>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</si>
  <si>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</si>
  <si>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</si>
  <si>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</si>
  <si>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</si>
  <si>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</si>
  <si>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</si>
  <si>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</si>
  <si>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</si>
  <si>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</si>
  <si>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</si>
  <si>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</si>
  <si>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</si>
  <si>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</si>
  <si>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</si>
  <si>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</si>
  <si>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</si>
  <si>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</si>
  <si>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</si>
  <si>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</si>
  <si>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</si>
  <si>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</si>
  <si>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</si>
  <si>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</si>
  <si>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</si>
  <si>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</si>
  <si>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</si>
  <si>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</si>
  <si>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</si>
  <si>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</si>
  <si>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</si>
  <si>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</si>
  <si>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</si>
  <si>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</si>
  <si>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</si>
  <si>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</si>
  <si>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</si>
  <si>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</si>
  <si>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</si>
  <si>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</si>
  <si>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</si>
  <si>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</si>
  <si>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</si>
  <si>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</si>
  <si>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</si>
  <si>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</si>
  <si>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</si>
  <si>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</si>
  <si>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</si>
  <si>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</si>
  <si>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</si>
  <si>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</si>
  <si>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</si>
  <si>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</si>
  <si>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</si>
  <si>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</si>
  <si>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</si>
  <si>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</si>
  <si>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</si>
  <si>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</si>
  <si>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</si>
  <si>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</si>
  <si>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</si>
  <si>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</si>
  <si>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</si>
  <si>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</si>
  <si>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</si>
  <si>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</si>
  <si>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</si>
  <si>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</si>
  <si>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</si>
  <si>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</si>
  <si>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</si>
  <si>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</si>
  <si>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</si>
  <si>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</si>
  <si>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</si>
  <si>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</si>
  <si>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</si>
  <si>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</si>
  <si>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</si>
  <si>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</si>
  <si>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</si>
  <si>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</si>
  <si>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</si>
  <si>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</si>
  <si>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</si>
  <si>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</si>
  <si>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</si>
  <si>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</si>
  <si>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</si>
  <si>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</si>
  <si>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</si>
  <si>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</si>
  <si>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</si>
  <si>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</si>
  <si>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</si>
  <si>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</si>
  <si>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</si>
  <si>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</si>
  <si>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</si>
  <si>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</si>
  <si>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</si>
  <si>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</si>
  <si>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</si>
  <si>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</si>
  <si>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</si>
  <si>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</si>
  <si>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</si>
  <si>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</si>
  <si>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</si>
  <si>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</si>
  <si>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</si>
  <si>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</si>
  <si>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</si>
  <si>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</si>
  <si>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</si>
  <si>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</si>
  <si>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</si>
  <si>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</si>
  <si>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</si>
  <si>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</si>
  <si>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</si>
  <si>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</si>
  <si>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</si>
  <si>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</si>
  <si>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</si>
  <si>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</si>
  <si>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</si>
  <si>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</si>
  <si>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</si>
  <si>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</si>
  <si>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</si>
  <si>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</si>
  <si>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</si>
  <si>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</si>
  <si>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</si>
  <si>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</si>
  <si>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</si>
  <si>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</si>
  <si>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</si>
  <si>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</si>
  <si>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</si>
  <si>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</si>
  <si>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</si>
  <si>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</si>
  <si>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</si>
  <si>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</si>
  <si>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</si>
  <si>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</si>
  <si>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</si>
  <si>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</si>
  <si>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</si>
  <si>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</si>
  <si>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</si>
  <si>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</si>
  <si>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</si>
  <si>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</si>
  <si>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</si>
  <si>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</si>
  <si>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</si>
  <si>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</si>
  <si>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</si>
  <si>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</si>
  <si>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</si>
  <si>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</si>
  <si>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</si>
  <si>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</si>
  <si>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</si>
  <si>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</si>
  <si>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</si>
  <si>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</si>
  <si>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</si>
  <si>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</si>
  <si>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</si>
  <si>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</si>
  <si>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</si>
  <si>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</si>
  <si>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</si>
  <si>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</si>
  <si>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</si>
  <si>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</si>
  <si>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</si>
  <si>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</si>
  <si>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</si>
  <si>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</si>
  <si>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</si>
  <si>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</si>
  <si>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</si>
  <si>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</si>
  <si>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</si>
  <si>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</si>
  <si>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</si>
  <si>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</si>
  <si>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</si>
  <si>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</si>
  <si>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</si>
  <si>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</si>
  <si>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</si>
  <si>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</si>
  <si>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</si>
  <si>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</si>
  <si>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</si>
  <si>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</si>
  <si>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</si>
  <si>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</si>
  <si>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</si>
  <si>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</si>
  <si>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</si>
  <si>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</si>
  <si>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</si>
  <si>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</si>
  <si>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</si>
  <si>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</si>
  <si>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</si>
  <si>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</si>
  <si>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</si>
  <si>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</si>
  <si>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</si>
  <si>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</si>
  <si>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</si>
  <si>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</si>
  <si>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</si>
  <si>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</si>
  <si>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</si>
  <si>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</si>
  <si>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</si>
  <si>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</si>
  <si>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</si>
  <si>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</si>
  <si>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</si>
  <si>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</si>
  <si>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</si>
  <si>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</si>
  <si>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</si>
  <si>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</si>
  <si>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</si>
  <si>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</si>
  <si>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</si>
  <si>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</si>
  <si>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</si>
  <si>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</si>
  <si>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</si>
  <si>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</si>
  <si>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</si>
  <si>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</si>
  <si>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</si>
  <si>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</si>
  <si>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</si>
  <si>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</si>
  <si>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</si>
  <si>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</si>
  <si>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</si>
  <si>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</si>
  <si>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</si>
  <si>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</si>
  <si>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</si>
  <si>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</si>
  <si>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</si>
  <si>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</si>
  <si>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</si>
  <si>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</si>
  <si>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</si>
  <si>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</si>
  <si>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</si>
  <si>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</si>
  <si>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</si>
  <si>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</si>
  <si>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</si>
  <si>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</si>
  <si>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</si>
  <si>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</si>
  <si>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</si>
  <si>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</si>
  <si>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</si>
  <si>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</si>
  <si>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</si>
  <si>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</si>
  <si>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</si>
  <si>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</si>
  <si>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</si>
  <si>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</si>
  <si>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</si>
  <si>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</si>
  <si>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</si>
  <si>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</si>
  <si>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</si>
  <si>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</si>
  <si>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</si>
  <si>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</si>
  <si>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</si>
  <si>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</si>
  <si>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</si>
  <si>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</si>
  <si>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</si>
  <si>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</si>
  <si>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</si>
  <si>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</si>
  <si>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</si>
  <si>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</si>
  <si>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</si>
  <si>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</si>
  <si>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</si>
  <si>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</si>
  <si>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</si>
  <si>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</si>
  <si>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</si>
  <si>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</si>
  <si>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</si>
  <si>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</si>
  <si>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</si>
  <si>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</si>
  <si>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</si>
  <si>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</si>
  <si>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</si>
  <si>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</si>
  <si>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</si>
  <si>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</si>
  <si>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</si>
  <si>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</si>
  <si>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</si>
  <si>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</si>
  <si>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</si>
  <si>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</si>
  <si>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</si>
  <si>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</si>
  <si>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</si>
  <si>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</si>
  <si>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</si>
  <si>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</si>
  <si>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</si>
  <si>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</si>
  <si>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</si>
  <si>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</si>
  <si>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</si>
  <si>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</si>
  <si>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</si>
  <si>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</si>
  <si>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</si>
  <si>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</si>
  <si>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</si>
  <si>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</si>
  <si>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</si>
  <si>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</si>
  <si>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</si>
  <si>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</si>
  <si>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</si>
  <si>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</si>
  <si>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</si>
  <si>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</si>
  <si>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</si>
  <si>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</si>
  <si>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</si>
  <si>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</si>
  <si>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</si>
  <si>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</si>
  <si>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</si>
  <si>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</si>
  <si>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</si>
  <si>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</si>
  <si>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</si>
  <si>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</si>
  <si>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</si>
  <si>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</si>
  <si>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</si>
  <si>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</si>
  <si>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</si>
  <si>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</si>
  <si>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</si>
  <si>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</si>
  <si>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</si>
  <si>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</si>
  <si>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</si>
  <si>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</si>
  <si>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</si>
  <si>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</si>
  <si>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</si>
  <si>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</si>
  <si>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</si>
  <si>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</si>
  <si>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</si>
  <si>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</si>
  <si>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</si>
  <si>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</si>
  <si>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</si>
  <si>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</si>
  <si>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</si>
  <si>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</si>
  <si>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</si>
  <si>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</si>
  <si>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</si>
  <si>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</si>
  <si>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</si>
  <si>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</si>
  <si>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</si>
  <si>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</si>
  <si>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</si>
  <si>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</si>
  <si>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</si>
  <si>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</si>
  <si>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</si>
  <si>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</si>
  <si>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</si>
  <si>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</si>
  <si>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</si>
  <si>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</si>
  <si>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</si>
  <si>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</si>
  <si>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</si>
  <si>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</si>
  <si>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</si>
  <si>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</si>
  <si>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</si>
  <si>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</si>
  <si>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</si>
  <si>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</si>
  <si>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</si>
  <si>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</si>
  <si>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</si>
  <si>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</si>
  <si>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</si>
  <si>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</si>
  <si>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</si>
  <si>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</si>
  <si>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</si>
  <si>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</si>
  <si>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</si>
  <si>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</si>
  <si>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</si>
  <si>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</si>
  <si>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</si>
  <si>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</si>
  <si>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</si>
  <si>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</si>
  <si>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</si>
  <si>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</si>
  <si>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</si>
  <si>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</si>
  <si>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</si>
  <si>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</si>
  <si>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</si>
  <si>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</si>
  <si>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</si>
  <si>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</si>
  <si>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</si>
  <si>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</si>
  <si>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</si>
  <si>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</si>
  <si>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</si>
  <si>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</si>
  <si>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</si>
  <si>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</si>
  <si>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</si>
  <si>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</si>
  <si>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</si>
  <si>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</si>
  <si>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</si>
  <si>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</si>
  <si>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</si>
  <si>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</si>
  <si>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</si>
  <si>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</si>
  <si>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</si>
  <si>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</si>
  <si>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</si>
  <si>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</si>
  <si>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</si>
  <si>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</si>
  <si>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</si>
  <si>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</si>
  <si>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</si>
  <si>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</si>
  <si>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</si>
  <si>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</si>
  <si>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</si>
  <si>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</si>
  <si>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</si>
  <si>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</si>
  <si>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</si>
  <si>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</si>
  <si>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</si>
  <si>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</si>
  <si>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</si>
  <si>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</si>
  <si>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</si>
  <si>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</si>
  <si>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</si>
  <si>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</si>
  <si>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</si>
  <si>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</si>
  <si>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</si>
  <si>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</si>
  <si>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</si>
  <si>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</si>
  <si>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</si>
  <si>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</si>
  <si>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</si>
  <si>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</si>
  <si>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</si>
  <si>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</si>
  <si>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</si>
  <si>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</si>
  <si>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</si>
  <si>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</si>
  <si>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</si>
  <si>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</si>
  <si>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</si>
  <si>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</si>
  <si>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</si>
  <si>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</si>
  <si>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</si>
  <si>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</si>
  <si>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</si>
  <si>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</si>
  <si>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</si>
  <si>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</si>
  <si>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</si>
  <si>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</si>
  <si>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</si>
  <si>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</si>
  <si>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</si>
  <si>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</si>
  <si>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</si>
  <si>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</si>
  <si>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</si>
  <si>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</si>
  <si>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</si>
  <si>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</si>
  <si>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</si>
  <si>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</si>
  <si>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</si>
  <si>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</si>
  <si>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</si>
  <si>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</si>
  <si>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</si>
  <si>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</si>
  <si>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</si>
  <si>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</si>
  <si>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</si>
  <si>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</si>
  <si>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</si>
  <si>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</si>
  <si>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</si>
  <si>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</si>
  <si>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</si>
  <si>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</si>
  <si>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</si>
  <si>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</si>
  <si>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</si>
  <si>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</si>
  <si>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</si>
  <si>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</si>
  <si>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</si>
  <si>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</si>
  <si>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</si>
  <si>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</si>
  <si>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</si>
  <si>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</si>
  <si>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</si>
  <si>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</si>
  <si>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</si>
  <si>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</si>
  <si>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</si>
  <si>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</si>
  <si>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</si>
  <si>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</si>
  <si>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</si>
  <si>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</si>
  <si>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</si>
  <si>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</si>
  <si>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</si>
  <si>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</si>
  <si>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</si>
  <si>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</si>
  <si>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</si>
  <si>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</si>
  <si>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</si>
  <si>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</si>
  <si>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</si>
  <si>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</si>
  <si>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</si>
  <si>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</si>
  <si>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</si>
  <si>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</si>
  <si>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</si>
  <si>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</si>
  <si>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</si>
  <si>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</si>
  <si>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</si>
  <si>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</si>
  <si>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</si>
  <si>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</si>
  <si>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</si>
  <si>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</si>
  <si>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</si>
  <si>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</si>
  <si>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</si>
  <si>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</si>
  <si>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</si>
  <si>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</si>
  <si>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</si>
  <si>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</si>
  <si>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</si>
  <si>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</si>
  <si>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</si>
  <si>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</si>
  <si>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</si>
  <si>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</si>
  <si>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</si>
  <si>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</si>
  <si>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</si>
  <si>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</si>
  <si>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</si>
  <si>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</si>
  <si>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</si>
  <si>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</si>
  <si>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</si>
  <si>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</si>
  <si>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</si>
  <si>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</si>
  <si>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</si>
  <si>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</si>
  <si>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</si>
  <si>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</si>
  <si>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</si>
  <si>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</si>
  <si>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</si>
  <si>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</si>
  <si>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</si>
  <si>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</si>
  <si>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</si>
  <si>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</si>
  <si>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</si>
  <si>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</si>
  <si>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</si>
  <si>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</si>
  <si>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</si>
  <si>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</si>
  <si>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</si>
  <si>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</si>
  <si>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</si>
  <si>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</si>
  <si>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</si>
  <si>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</si>
  <si>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</si>
  <si>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</si>
  <si>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</si>
  <si>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</si>
  <si>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</si>
  <si>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</si>
  <si>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</si>
  <si>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</si>
  <si>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</si>
  <si>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</si>
  <si>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</si>
  <si>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</si>
  <si>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</si>
  <si>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</si>
  <si>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</si>
  <si>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</si>
  <si>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</si>
  <si>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</si>
  <si>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</si>
  <si>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</si>
  <si>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</si>
  <si>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</si>
  <si>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</si>
  <si>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</si>
  <si>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</si>
  <si>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</si>
  <si>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</si>
  <si>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</si>
  <si>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</si>
  <si>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</si>
  <si>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</si>
  <si>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</si>
  <si>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</si>
  <si>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</si>
  <si>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</si>
  <si>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</si>
  <si>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</si>
  <si>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</si>
  <si>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</si>
  <si>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</si>
  <si>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</si>
  <si>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</si>
  <si>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</si>
  <si>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</si>
  <si>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</si>
  <si>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</si>
  <si>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</si>
  <si>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</si>
  <si>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</si>
  <si>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</si>
  <si>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</si>
  <si>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</si>
  <si>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</si>
  <si>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</si>
  <si>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</si>
  <si>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</si>
  <si>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</si>
  <si>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</si>
  <si>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</si>
  <si>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</si>
  <si>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</si>
  <si>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</si>
  <si>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</si>
  <si>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</si>
  <si>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</si>
  <si>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</si>
  <si>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</si>
  <si>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</si>
  <si>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</si>
  <si>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</si>
  <si>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</si>
  <si>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</si>
  <si>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</si>
  <si>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</si>
  <si>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</si>
  <si>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</si>
  <si>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</si>
  <si>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</si>
  <si>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</si>
  <si>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</si>
  <si>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</si>
  <si>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</si>
  <si>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</si>
  <si>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</si>
  <si>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</si>
  <si>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</si>
  <si>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</si>
  <si>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</si>
  <si>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</si>
  <si>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</si>
  <si>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</si>
  <si>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</si>
  <si>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</si>
  <si>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</si>
  <si>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</si>
  <si>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</si>
  <si>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</si>
  <si>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</si>
  <si>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</si>
  <si>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</si>
  <si>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</si>
  <si>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</si>
  <si>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</si>
  <si>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</si>
  <si>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</si>
  <si>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</si>
  <si>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</si>
  <si>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</si>
  <si>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</si>
  <si>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</si>
  <si>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</si>
  <si>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</si>
  <si>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</si>
  <si>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</si>
  <si>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</si>
  <si>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</si>
  <si>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</si>
  <si>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</si>
  <si>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</si>
  <si>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</si>
  <si>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</si>
  <si>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</si>
  <si>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</si>
  <si>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</si>
  <si>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</si>
  <si>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</si>
  <si>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</si>
  <si>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</si>
  <si>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</si>
  <si>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</si>
  <si>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</si>
  <si>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</si>
  <si>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</si>
  <si>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</si>
  <si>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</si>
  <si>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</si>
  <si>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</si>
  <si>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</si>
  <si>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</si>
  <si>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</si>
  <si>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</si>
  <si>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</si>
  <si>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</si>
  <si>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</si>
  <si>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</si>
  <si>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</si>
  <si>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</si>
  <si>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</si>
  <si>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</si>
  <si>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</si>
  <si>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</si>
  <si>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</si>
  <si>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</si>
  <si>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</si>
  <si>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</si>
  <si>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</si>
  <si>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</si>
  <si>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</si>
  <si>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</si>
  <si>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</si>
  <si>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</si>
  <si>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</si>
  <si>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</si>
  <si>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</si>
  <si>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</si>
  <si>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</si>
  <si>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</si>
  <si>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</si>
  <si>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</si>
  <si>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</si>
  <si>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</si>
  <si>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</si>
  <si>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</si>
  <si>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</si>
  <si>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</si>
  <si>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</si>
  <si>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</si>
  <si>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</si>
  <si>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</si>
  <si>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</si>
  <si>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</si>
  <si>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</si>
  <si>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</si>
  <si>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</si>
  <si>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</si>
  <si>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</si>
  <si>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</si>
  <si>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</si>
  <si>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</si>
  <si>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</si>
  <si>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</si>
  <si>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</si>
  <si>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</si>
  <si>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</si>
  <si>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</si>
  <si>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</si>
  <si>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</si>
  <si>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</si>
  <si>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</si>
  <si>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</si>
  <si>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</si>
  <si>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</si>
  <si>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</si>
  <si>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</si>
  <si>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</si>
  <si>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</si>
  <si>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</si>
  <si>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</si>
  <si>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</si>
  <si>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</si>
  <si>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</si>
  <si>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</si>
  <si>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</si>
  <si>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</si>
  <si>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</si>
  <si>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</si>
  <si>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</si>
  <si>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</si>
  <si>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</si>
  <si>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</si>
  <si>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</si>
  <si>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</si>
  <si>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</si>
  <si>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</si>
  <si>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</si>
  <si>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</si>
  <si>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</si>
  <si>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</si>
  <si>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</si>
  <si>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</si>
  <si>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</si>
  <si>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</si>
  <si>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</si>
  <si>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</si>
  <si>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</si>
  <si>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</si>
  <si>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</si>
  <si>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</si>
  <si>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</si>
  <si>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</si>
  <si>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</si>
  <si>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</si>
  <si>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</si>
  <si>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</si>
  <si>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</si>
  <si>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</si>
  <si>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</si>
  <si>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</si>
  <si>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</si>
  <si>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</si>
  <si>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</si>
  <si>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</si>
  <si>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</si>
  <si>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</si>
  <si>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</si>
  <si>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</si>
  <si>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</si>
  <si>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</si>
  <si>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</si>
  <si>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</si>
  <si>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</si>
  <si>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</si>
  <si>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</si>
  <si>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</si>
  <si>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</si>
  <si>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</si>
  <si>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</si>
  <si>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</si>
  <si>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</si>
  <si>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</si>
  <si>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</si>
  <si>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</si>
  <si>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</si>
  <si>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</si>
  <si>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</si>
  <si>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</si>
  <si>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</si>
  <si>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</si>
  <si>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</si>
  <si>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</si>
  <si>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</si>
  <si>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</si>
  <si>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</si>
  <si>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</si>
  <si>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</si>
  <si>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</si>
  <si>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</si>
  <si>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</si>
  <si>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</si>
  <si>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</si>
  <si>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</si>
  <si>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</si>
  <si>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</si>
  <si>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</si>
  <si>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</si>
  <si>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</si>
  <si>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</si>
  <si>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</si>
  <si>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</si>
  <si>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</si>
  <si>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</si>
  <si>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</si>
  <si>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</si>
  <si>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</si>
  <si>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</si>
  <si>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</si>
  <si>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</si>
  <si>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</si>
  <si>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</si>
  <si>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</si>
  <si>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</si>
  <si>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</si>
  <si>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</si>
  <si>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</si>
  <si>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</si>
  <si>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</si>
  <si>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</si>
  <si>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</si>
  <si>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</si>
  <si>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</si>
  <si>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</si>
  <si>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</si>
  <si>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</si>
  <si>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</si>
  <si>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</si>
  <si>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</si>
  <si>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</si>
  <si>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</si>
  <si>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</si>
  <si>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</si>
  <si>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</si>
  <si>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</si>
  <si>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</si>
  <si>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</si>
  <si>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</si>
  <si>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</si>
  <si>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</si>
  <si>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</si>
  <si>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</si>
  <si>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</si>
  <si>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</si>
  <si>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</si>
  <si>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</si>
  <si>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</si>
  <si>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</si>
  <si>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</si>
  <si>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</si>
  <si>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</si>
  <si>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</si>
  <si>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</si>
  <si>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</si>
  <si>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</si>
  <si>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</si>
  <si>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</si>
  <si>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</si>
  <si>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</si>
  <si>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</si>
  <si>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</si>
  <si>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</si>
  <si>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</si>
  <si>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</si>
  <si>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</si>
  <si>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</si>
  <si>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</si>
  <si>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</si>
  <si>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</si>
  <si>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</si>
  <si>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</si>
  <si>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</si>
  <si>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</si>
  <si>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</si>
  <si>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</si>
  <si>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</si>
  <si>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</si>
  <si>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</si>
  <si>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</si>
  <si>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</si>
  <si>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</si>
  <si>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</si>
  <si>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</si>
  <si>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</si>
  <si>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</si>
  <si>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</si>
  <si>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</si>
  <si>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Heraeus Epurio GmbH</t>
  </si>
  <si>
    <t>Clevios Product Line</t>
  </si>
  <si>
    <t>Chempark Leverkusen - Building B202    51368 Leverkusen  Germany</t>
  </si>
  <si>
    <t>Anke Kinder</t>
  </si>
  <si>
    <t>anke.kinder@heraeus.com</t>
  </si>
  <si>
    <t>+49 (0) 214 40 396-108</t>
  </si>
  <si>
    <t>Dr. Torsten Küppers</t>
  </si>
  <si>
    <t>Global Head of QM &amp; EHS</t>
  </si>
  <si>
    <t>torsten.kueppers@heraeus.com</t>
  </si>
  <si>
    <t>+49 (0) 214 40 396-106</t>
  </si>
  <si>
    <t>https://www.heraeus-epurio.com/en/sustainability/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</si>
</sst>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114" fillId="45" borderId="56" xfId="831" applyFill="1" applyBorder="1" applyAlignment="1" applyProtection="1">
      <alignment horizontal="left" vertical="center" wrapText="1"/>
      <protection locked="0"/>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heraeus-epurio.com/en/sustainability/" TargetMode="External"/><Relationship Id="rId2" Type="http://schemas.openxmlformats.org/officeDocument/2006/relationships/hyperlink" Target="mailto:torsten.kueppers@heraeus.com" TargetMode="External"/><Relationship Id="rId1" Type="http://schemas.openxmlformats.org/officeDocument/2006/relationships/hyperlink" Target="mailto:anke.kinder@heraeu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21" sqref="B21"/>
    </sheetView>
  </sheetViews>
  <sheetFormatPr baseColWidth="10"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30">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B29&amp;C29</f>
        <v>InstructionsA30</v>
      </c>
      <c r="B29" s="125" t="s">
        <v>357</v>
      </c>
      <c r="C29" s="125" t="s">
        <v>462</v>
      </c>
      <c r="D29" s="125" t="s">
        <v>19532</v>
      </c>
      <c r="E29" s="242" t="s">
        <v>19533</v>
      </c>
      <c r="F29" s="243" t="s">
        <v>19904</v>
      </c>
      <c r="G29" s="125" t="s">
        <v>19537</v>
      </c>
      <c r="H29" s="274" t="s">
        <v>19535</v>
      </c>
      <c r="I29" s="125" t="s">
        <v>19534</v>
      </c>
    </row>
    <row r="30" spans="1:9" ht="270.75">
      <c r="A30" s="125" t="str">
        <f>B30&amp;C30</f>
        <v>InstructionsA31</v>
      </c>
      <c r="B30" s="125" t="s">
        <v>357</v>
      </c>
      <c r="C30" s="125" t="s">
        <v>463</v>
      </c>
      <c r="D30" s="125" t="s">
        <v>19358</v>
      </c>
      <c r="E30" s="378" t="s">
        <v>19906</v>
      </c>
      <c r="F30" s="239" t="s">
        <v>19905</v>
      </c>
      <c r="G30" s="125" t="s">
        <v>19907</v>
      </c>
      <c r="H30" s="274" t="s">
        <v>19908</v>
      </c>
      <c r="I30" s="125" t="s">
        <v>19909</v>
      </c>
    </row>
    <row r="31" spans="1:9" ht="270.75">
      <c r="A31" s="125" t="str">
        <f>B31&amp;C31</f>
        <v>InstructionsA32</v>
      </c>
      <c r="B31" s="125" t="s">
        <v>357</v>
      </c>
      <c r="C31" s="125" t="s">
        <v>464</v>
      </c>
      <c r="D31" s="125" t="s">
        <v>19359</v>
      </c>
      <c r="E31" s="125" t="s">
        <v>19911</v>
      </c>
      <c r="F31" s="243" t="s">
        <v>19910</v>
      </c>
      <c r="G31" s="125" t="s">
        <v>19912</v>
      </c>
      <c r="H31" s="274" t="s">
        <v>19913</v>
      </c>
      <c r="I31" s="125" t="s">
        <v>19914</v>
      </c>
    </row>
    <row r="32" spans="1:9" ht="156.75">
      <c r="A32" s="125" t="str">
        <f>B32&amp;C32</f>
        <v>InstructionsA33</v>
      </c>
      <c r="B32" s="125" t="s">
        <v>357</v>
      </c>
      <c r="C32" s="125" t="s">
        <v>465</v>
      </c>
      <c r="D32" s="125" t="s">
        <v>19294</v>
      </c>
      <c r="E32" s="378" t="s">
        <v>19539</v>
      </c>
      <c r="F32" s="243" t="s">
        <v>19915</v>
      </c>
      <c r="G32" s="125" t="s">
        <v>19540</v>
      </c>
      <c r="H32" s="274" t="s">
        <v>19541</v>
      </c>
      <c r="I32" s="125" t="s">
        <v>19542</v>
      </c>
    </row>
    <row r="33" spans="1:9" ht="156.75">
      <c r="A33" s="125" t="str">
        <f>B33&amp;C33</f>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71.2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56.2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199.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B61&amp;C61</f>
        <v>InstructionsA65</v>
      </c>
      <c r="B61" s="125" t="s">
        <v>357</v>
      </c>
      <c r="C61" s="125" t="s">
        <v>597</v>
      </c>
      <c r="D61" s="125" t="s">
        <v>19423</v>
      </c>
      <c r="E61" s="238" t="s">
        <v>19424</v>
      </c>
      <c r="F61" s="239" t="s">
        <v>19425</v>
      </c>
      <c r="G61" s="125" t="s">
        <v>19426</v>
      </c>
      <c r="H61" s="274" t="s">
        <v>19427</v>
      </c>
      <c r="I61" s="125" t="s">
        <v>19428</v>
      </c>
    </row>
    <row r="62" spans="1:9" ht="85.5">
      <c r="A62" s="125" t="str">
        <f>B62&amp;C62</f>
        <v>InstructionsA66</v>
      </c>
      <c r="B62" s="125" t="s">
        <v>357</v>
      </c>
      <c r="C62" s="125" t="s">
        <v>19501</v>
      </c>
      <c r="D62" s="125" t="s">
        <v>19921</v>
      </c>
      <c r="E62" s="238" t="s">
        <v>19923</v>
      </c>
      <c r="F62" s="239" t="s">
        <v>19922</v>
      </c>
      <c r="G62" s="125" t="s">
        <v>19924</v>
      </c>
      <c r="H62" s="274" t="s">
        <v>19925</v>
      </c>
      <c r="I62" s="125" t="s">
        <v>19926</v>
      </c>
    </row>
    <row r="63" spans="1:9" ht="71.25">
      <c r="A63" s="125" t="str">
        <f>B63&amp;C63</f>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1">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1"/>
        <v>InstructionsA69</v>
      </c>
      <c r="B65" s="125" t="s">
        <v>357</v>
      </c>
      <c r="C65" s="125" t="s">
        <v>615</v>
      </c>
      <c r="D65" s="125" t="s">
        <v>19441</v>
      </c>
      <c r="E65" s="238" t="s">
        <v>19442</v>
      </c>
      <c r="F65" s="239" t="s">
        <v>19443</v>
      </c>
      <c r="G65" s="125" t="s">
        <v>19444</v>
      </c>
      <c r="H65" s="274" t="s">
        <v>19445</v>
      </c>
      <c r="I65" s="125" t="s">
        <v>19446</v>
      </c>
    </row>
    <row r="66" spans="1:9" ht="42.75">
      <c r="A66" s="125" t="str">
        <f t="shared" si="1"/>
        <v>InstructionsA70</v>
      </c>
      <c r="B66" s="125" t="s">
        <v>357</v>
      </c>
      <c r="C66" s="125" t="s">
        <v>621</v>
      </c>
      <c r="D66" s="125" t="s">
        <v>19447</v>
      </c>
      <c r="E66" s="238" t="s">
        <v>19448</v>
      </c>
      <c r="F66" s="239" t="s">
        <v>19449</v>
      </c>
      <c r="G66" s="125" t="s">
        <v>19450</v>
      </c>
      <c r="H66" s="274" t="s">
        <v>19451</v>
      </c>
      <c r="I66" s="125" t="s">
        <v>19452</v>
      </c>
    </row>
    <row r="67" spans="1:9" ht="42.75">
      <c r="A67" s="125" t="str">
        <f t="shared" si="1"/>
        <v>InstructionsA71</v>
      </c>
      <c r="B67" s="125" t="s">
        <v>357</v>
      </c>
      <c r="C67" s="125" t="s">
        <v>627</v>
      </c>
      <c r="D67" s="125" t="s">
        <v>19453</v>
      </c>
      <c r="E67" s="238" t="s">
        <v>19454</v>
      </c>
      <c r="F67" s="239" t="s">
        <v>19455</v>
      </c>
      <c r="G67" s="125" t="s">
        <v>19456</v>
      </c>
      <c r="H67" s="274" t="s">
        <v>19457</v>
      </c>
      <c r="I67" s="125" t="s">
        <v>19458</v>
      </c>
    </row>
    <row r="68" spans="1:9" ht="42.75">
      <c r="A68" s="125" t="str">
        <f t="shared" si="1"/>
        <v>InstructionsA72</v>
      </c>
      <c r="B68" s="125" t="s">
        <v>357</v>
      </c>
      <c r="C68" s="125" t="s">
        <v>633</v>
      </c>
      <c r="D68" s="125" t="s">
        <v>19459</v>
      </c>
      <c r="E68" s="238" t="s">
        <v>19460</v>
      </c>
      <c r="F68" s="239" t="s">
        <v>19461</v>
      </c>
      <c r="G68" s="125" t="s">
        <v>19462</v>
      </c>
      <c r="H68" s="274" t="s">
        <v>19463</v>
      </c>
      <c r="I68" s="125" t="s">
        <v>19464</v>
      </c>
    </row>
    <row r="69" spans="1:9" ht="42.75">
      <c r="A69" s="125" t="str">
        <f t="shared" si="1"/>
        <v>InstructionsA73</v>
      </c>
      <c r="B69" s="125" t="s">
        <v>357</v>
      </c>
      <c r="C69" s="125" t="s">
        <v>639</v>
      </c>
      <c r="D69" s="125" t="s">
        <v>19465</v>
      </c>
      <c r="E69" s="238" t="s">
        <v>19466</v>
      </c>
      <c r="F69" s="239" t="s">
        <v>19467</v>
      </c>
      <c r="G69" s="125" t="s">
        <v>19468</v>
      </c>
      <c r="H69" s="274" t="s">
        <v>19469</v>
      </c>
      <c r="I69" s="125" t="s">
        <v>19470</v>
      </c>
    </row>
    <row r="70" spans="1:9" ht="71.25">
      <c r="A70" s="125" t="str">
        <f t="shared" si="1"/>
        <v>InstructionsA74</v>
      </c>
      <c r="B70" s="125" t="s">
        <v>357</v>
      </c>
      <c r="C70" s="125" t="s">
        <v>19502</v>
      </c>
      <c r="D70" s="125" t="s">
        <v>19471</v>
      </c>
      <c r="E70" s="238" t="s">
        <v>19472</v>
      </c>
      <c r="F70" s="239" t="s">
        <v>19473</v>
      </c>
      <c r="G70" s="125" t="s">
        <v>19474</v>
      </c>
      <c r="H70" s="274" t="s">
        <v>19475</v>
      </c>
      <c r="I70" s="125" t="s">
        <v>19476</v>
      </c>
    </row>
    <row r="71" spans="1:9" ht="242.25">
      <c r="A71" s="125" t="str">
        <f t="shared" si="1"/>
        <v>InstructionsA75</v>
      </c>
      <c r="B71" s="125" t="s">
        <v>357</v>
      </c>
      <c r="C71" s="125" t="s">
        <v>19503</v>
      </c>
      <c r="D71" s="125" t="s">
        <v>19477</v>
      </c>
      <c r="E71" s="238" t="s">
        <v>19478</v>
      </c>
      <c r="F71" s="239" t="s">
        <v>19479</v>
      </c>
      <c r="G71" s="125" t="s">
        <v>19480</v>
      </c>
      <c r="H71" s="274" t="s">
        <v>19481</v>
      </c>
      <c r="I71" s="125" t="s">
        <v>19482</v>
      </c>
    </row>
    <row r="72" spans="1:9" ht="85.5">
      <c r="A72" s="125" t="str">
        <f t="shared" si="1"/>
        <v>InstructionsA76</v>
      </c>
      <c r="B72" s="125" t="s">
        <v>357</v>
      </c>
      <c r="C72" s="125" t="s">
        <v>19504</v>
      </c>
      <c r="D72" s="125" t="s">
        <v>19483</v>
      </c>
      <c r="E72" s="238" t="s">
        <v>19484</v>
      </c>
      <c r="F72" s="239" t="s">
        <v>19485</v>
      </c>
      <c r="G72" s="125" t="s">
        <v>19486</v>
      </c>
      <c r="H72" s="274" t="s">
        <v>19487</v>
      </c>
      <c r="I72" s="125" t="s">
        <v>19488</v>
      </c>
    </row>
    <row r="73" spans="1:9" ht="142.5">
      <c r="A73" s="125" t="str">
        <f t="shared" si="1"/>
        <v>InstructionsA77</v>
      </c>
      <c r="B73" s="125" t="s">
        <v>357</v>
      </c>
      <c r="C73" s="125" t="s">
        <v>19505</v>
      </c>
      <c r="D73" s="125" t="s">
        <v>19489</v>
      </c>
      <c r="E73" s="238" t="s">
        <v>19490</v>
      </c>
      <c r="F73" s="239" t="s">
        <v>19491</v>
      </c>
      <c r="G73" s="125" t="s">
        <v>19492</v>
      </c>
      <c r="H73" s="274" t="s">
        <v>19493</v>
      </c>
      <c r="I73" s="125" t="s">
        <v>19494</v>
      </c>
    </row>
    <row r="74" spans="1:9" ht="42.75">
      <c r="A74" s="125" t="str">
        <f t="shared" si="1"/>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2">B87&amp;C87</f>
        <v>DefinitionsB6</v>
      </c>
      <c r="B87" s="125" t="s">
        <v>645</v>
      </c>
      <c r="C87" s="125" t="s">
        <v>669</v>
      </c>
      <c r="D87" s="244" t="s">
        <v>19339</v>
      </c>
      <c r="E87" s="244" t="s">
        <v>19569</v>
      </c>
      <c r="F87" s="244" t="s">
        <v>19927</v>
      </c>
      <c r="G87" s="244" t="s">
        <v>19570</v>
      </c>
      <c r="H87" s="244" t="s">
        <v>19572</v>
      </c>
      <c r="I87" s="244" t="s">
        <v>19571</v>
      </c>
    </row>
    <row r="88" spans="1:9">
      <c r="A88" s="125" t="str">
        <f t="shared" si="2"/>
        <v>DefinitionsB7</v>
      </c>
      <c r="B88" s="125" t="s">
        <v>645</v>
      </c>
      <c r="C88" s="125" t="s">
        <v>675</v>
      </c>
      <c r="D88" s="125" t="s">
        <v>670</v>
      </c>
      <c r="E88" s="238" t="s">
        <v>671</v>
      </c>
      <c r="F88" s="239" t="s">
        <v>672</v>
      </c>
      <c r="G88" s="125" t="s">
        <v>673</v>
      </c>
      <c r="H88" s="274" t="s">
        <v>674</v>
      </c>
      <c r="I88" s="187" t="s">
        <v>18523</v>
      </c>
    </row>
    <row r="89" spans="1:9">
      <c r="A89" s="125" t="str">
        <f t="shared" si="2"/>
        <v>DefinitionsB8</v>
      </c>
      <c r="B89" s="125" t="s">
        <v>645</v>
      </c>
      <c r="C89" s="125" t="s">
        <v>681</v>
      </c>
      <c r="D89" s="125" t="s">
        <v>676</v>
      </c>
      <c r="E89" s="238" t="s">
        <v>677</v>
      </c>
      <c r="F89" s="239" t="s">
        <v>678</v>
      </c>
      <c r="G89" s="125" t="s">
        <v>679</v>
      </c>
      <c r="H89" s="274" t="s">
        <v>680</v>
      </c>
      <c r="I89" s="187" t="s">
        <v>18543</v>
      </c>
    </row>
    <row r="90" spans="1:9">
      <c r="A90" s="125" t="str">
        <f>B90&amp;C90</f>
        <v>DefinitionsB9</v>
      </c>
      <c r="B90" s="125" t="s">
        <v>645</v>
      </c>
      <c r="C90" s="125" t="s">
        <v>687</v>
      </c>
      <c r="D90" s="371" t="s">
        <v>19891</v>
      </c>
      <c r="E90" s="371" t="s">
        <v>19581</v>
      </c>
      <c r="F90" s="371" t="s">
        <v>19582</v>
      </c>
      <c r="G90" s="371" t="s">
        <v>19583</v>
      </c>
      <c r="H90" s="371" t="s">
        <v>19584</v>
      </c>
      <c r="I90" s="371" t="s">
        <v>19585</v>
      </c>
    </row>
    <row r="91" spans="1:9">
      <c r="A91" s="125" t="str">
        <f>B91&amp;C91</f>
        <v>DefinitionsB10</v>
      </c>
      <c r="B91" s="125" t="s">
        <v>645</v>
      </c>
      <c r="C91" s="125" t="s">
        <v>692</v>
      </c>
      <c r="D91" s="244" t="s">
        <v>19400</v>
      </c>
      <c r="E91" s="244" t="s">
        <v>19573</v>
      </c>
      <c r="F91" s="244" t="s">
        <v>19928</v>
      </c>
      <c r="G91" s="244" t="s">
        <v>19574</v>
      </c>
      <c r="H91" s="244" t="s">
        <v>19576</v>
      </c>
      <c r="I91" s="244" t="s">
        <v>19575</v>
      </c>
    </row>
    <row r="92" spans="1:9">
      <c r="A92" s="125" t="str">
        <f t="shared" si="2"/>
        <v>DefinitionsB11</v>
      </c>
      <c r="B92" s="125" t="s">
        <v>645</v>
      </c>
      <c r="C92" s="125" t="s">
        <v>697</v>
      </c>
      <c r="D92" s="125" t="s">
        <v>682</v>
      </c>
      <c r="E92" s="238" t="s">
        <v>683</v>
      </c>
      <c r="F92" s="239" t="s">
        <v>684</v>
      </c>
      <c r="G92" s="125" t="s">
        <v>685</v>
      </c>
      <c r="H92" s="274" t="s">
        <v>686</v>
      </c>
      <c r="I92" s="187" t="s">
        <v>18524</v>
      </c>
    </row>
    <row r="93" spans="1:9">
      <c r="A93" s="125" t="str">
        <f t="shared" si="2"/>
        <v>DefinitionsB12</v>
      </c>
      <c r="B93" s="125" t="s">
        <v>645</v>
      </c>
      <c r="C93" s="125" t="s">
        <v>703</v>
      </c>
      <c r="D93" s="125" t="s">
        <v>688</v>
      </c>
      <c r="E93" s="238" t="s">
        <v>689</v>
      </c>
      <c r="F93" s="239" t="s">
        <v>19990</v>
      </c>
      <c r="G93" s="125" t="s">
        <v>690</v>
      </c>
      <c r="H93" s="274" t="s">
        <v>691</v>
      </c>
      <c r="I93" s="187" t="s">
        <v>18525</v>
      </c>
    </row>
    <row r="94" spans="1:9">
      <c r="A94" s="125" t="str">
        <f t="shared" si="2"/>
        <v>DefinitionsB13</v>
      </c>
      <c r="B94" s="125" t="s">
        <v>645</v>
      </c>
      <c r="C94" s="125" t="s">
        <v>708</v>
      </c>
      <c r="D94" s="244" t="s">
        <v>19338</v>
      </c>
      <c r="E94" s="244" t="s">
        <v>19577</v>
      </c>
      <c r="F94" s="244" t="s">
        <v>19929</v>
      </c>
      <c r="G94" s="244" t="s">
        <v>19578</v>
      </c>
      <c r="H94" s="244" t="s">
        <v>19579</v>
      </c>
      <c r="I94" s="244" t="s">
        <v>19580</v>
      </c>
    </row>
    <row r="95" spans="1:9">
      <c r="A95" s="125" t="str">
        <f t="shared" si="2"/>
        <v>DefinitionsB14</v>
      </c>
      <c r="B95" s="125" t="s">
        <v>645</v>
      </c>
      <c r="C95" s="125" t="s">
        <v>714</v>
      </c>
      <c r="D95" s="125" t="s">
        <v>693</v>
      </c>
      <c r="E95" s="238" t="s">
        <v>694</v>
      </c>
      <c r="F95" s="239" t="s">
        <v>695</v>
      </c>
      <c r="G95" s="125" t="s">
        <v>693</v>
      </c>
      <c r="H95" s="274" t="s">
        <v>696</v>
      </c>
      <c r="I95" s="187" t="s">
        <v>693</v>
      </c>
    </row>
    <row r="96" spans="1:9">
      <c r="A96" s="125" t="str">
        <f t="shared" si="2"/>
        <v>DefinitionsB15</v>
      </c>
      <c r="B96" s="125" t="s">
        <v>645</v>
      </c>
      <c r="C96" s="125" t="s">
        <v>720</v>
      </c>
      <c r="D96" s="244" t="s">
        <v>698</v>
      </c>
      <c r="E96" s="244" t="s">
        <v>699</v>
      </c>
      <c r="F96" s="252" t="s">
        <v>700</v>
      </c>
      <c r="G96" s="253" t="s">
        <v>701</v>
      </c>
      <c r="H96" s="274" t="s">
        <v>702</v>
      </c>
      <c r="I96" s="187" t="s">
        <v>18533</v>
      </c>
    </row>
    <row r="97" spans="1:9">
      <c r="A97" s="125" t="str">
        <f t="shared" si="2"/>
        <v>DefinitionsB16</v>
      </c>
      <c r="B97" s="125" t="s">
        <v>645</v>
      </c>
      <c r="C97" s="125" t="s">
        <v>726</v>
      </c>
      <c r="D97" s="244" t="s">
        <v>704</v>
      </c>
      <c r="E97" s="244" t="s">
        <v>705</v>
      </c>
      <c r="F97" s="252" t="s">
        <v>706</v>
      </c>
      <c r="G97" s="254" t="s">
        <v>707</v>
      </c>
      <c r="H97" s="274" t="s">
        <v>18531</v>
      </c>
      <c r="I97" s="187" t="s">
        <v>18534</v>
      </c>
    </row>
    <row r="98" spans="1:9">
      <c r="A98" s="125" t="str">
        <f t="shared" si="2"/>
        <v>DefinitionsB17</v>
      </c>
      <c r="B98" s="125" t="s">
        <v>645</v>
      </c>
      <c r="C98" s="125" t="s">
        <v>729</v>
      </c>
      <c r="D98" s="244" t="s">
        <v>19887</v>
      </c>
      <c r="E98" s="244" t="s">
        <v>19888</v>
      </c>
      <c r="F98" s="252" t="s">
        <v>19899</v>
      </c>
      <c r="G98" s="254" t="s">
        <v>19889</v>
      </c>
      <c r="H98" s="278" t="s">
        <v>19900</v>
      </c>
      <c r="I98" s="244" t="s">
        <v>19890</v>
      </c>
    </row>
    <row r="99" spans="1:9">
      <c r="A99" s="125" t="str">
        <f t="shared" si="2"/>
        <v>DefinitionsB18</v>
      </c>
      <c r="B99" s="125" t="s">
        <v>645</v>
      </c>
      <c r="C99" s="125" t="s">
        <v>735</v>
      </c>
      <c r="D99" s="244" t="s">
        <v>19340</v>
      </c>
      <c r="E99" s="244" t="s">
        <v>19586</v>
      </c>
      <c r="F99" s="244" t="s">
        <v>19992</v>
      </c>
      <c r="G99" s="244" t="s">
        <v>19587</v>
      </c>
      <c r="H99" s="244" t="s">
        <v>19588</v>
      </c>
      <c r="I99" s="244" t="s">
        <v>19589</v>
      </c>
    </row>
    <row r="100" spans="1:9">
      <c r="A100" s="125" t="str">
        <f t="shared" si="2"/>
        <v>DefinitionsB19</v>
      </c>
      <c r="B100" s="125" t="s">
        <v>645</v>
      </c>
      <c r="C100" s="125" t="s">
        <v>741</v>
      </c>
      <c r="D100" s="244" t="s">
        <v>709</v>
      </c>
      <c r="E100" s="244" t="s">
        <v>710</v>
      </c>
      <c r="F100" s="251" t="s">
        <v>711</v>
      </c>
      <c r="G100" s="254" t="s">
        <v>712</v>
      </c>
      <c r="H100" s="274" t="s">
        <v>713</v>
      </c>
      <c r="I100" s="187" t="s">
        <v>18532</v>
      </c>
    </row>
    <row r="101" spans="1:9">
      <c r="A101" s="125" t="str">
        <f t="shared" si="2"/>
        <v>DefinitionsB20</v>
      </c>
      <c r="B101" s="125" t="s">
        <v>645</v>
      </c>
      <c r="C101" s="125" t="s">
        <v>747</v>
      </c>
      <c r="D101" s="125" t="s">
        <v>715</v>
      </c>
      <c r="E101" s="238" t="s">
        <v>716</v>
      </c>
      <c r="F101" s="239" t="s">
        <v>717</v>
      </c>
      <c r="G101" s="125" t="s">
        <v>718</v>
      </c>
      <c r="H101" s="274" t="s">
        <v>719</v>
      </c>
      <c r="I101" s="187" t="s">
        <v>18526</v>
      </c>
    </row>
    <row r="102" spans="1:9" ht="27">
      <c r="A102" s="125" t="str">
        <f t="shared" si="2"/>
        <v>DefinitionsB21</v>
      </c>
      <c r="B102" s="125" t="s">
        <v>645</v>
      </c>
      <c r="C102" s="125" t="s">
        <v>753</v>
      </c>
      <c r="D102" s="125" t="s">
        <v>721</v>
      </c>
      <c r="E102" s="238" t="s">
        <v>722</v>
      </c>
      <c r="F102" s="239" t="s">
        <v>723</v>
      </c>
      <c r="G102" s="125" t="s">
        <v>724</v>
      </c>
      <c r="H102" s="274" t="s">
        <v>725</v>
      </c>
      <c r="I102" s="187" t="s">
        <v>18527</v>
      </c>
    </row>
    <row r="103" spans="1:9">
      <c r="A103" s="125" t="str">
        <f t="shared" si="2"/>
        <v>DefinitionsB22</v>
      </c>
      <c r="B103" s="125" t="s">
        <v>645</v>
      </c>
      <c r="C103" s="125" t="s">
        <v>19334</v>
      </c>
      <c r="D103" s="125" t="s">
        <v>727</v>
      </c>
      <c r="E103" s="238" t="s">
        <v>728</v>
      </c>
      <c r="F103" s="239" t="s">
        <v>727</v>
      </c>
      <c r="G103" s="125" t="s">
        <v>727</v>
      </c>
      <c r="H103" s="274" t="s">
        <v>727</v>
      </c>
      <c r="I103" s="274" t="s">
        <v>727</v>
      </c>
    </row>
    <row r="104" spans="1:9" ht="27">
      <c r="A104" s="125" t="str">
        <f t="shared" si="2"/>
        <v>DefinitionsB23</v>
      </c>
      <c r="B104" s="125" t="s">
        <v>645</v>
      </c>
      <c r="C104" s="125" t="s">
        <v>19335</v>
      </c>
      <c r="D104" s="125" t="s">
        <v>730</v>
      </c>
      <c r="E104" s="238" t="s">
        <v>731</v>
      </c>
      <c r="F104" s="239" t="s">
        <v>732</v>
      </c>
      <c r="G104" s="125" t="s">
        <v>733</v>
      </c>
      <c r="H104" s="274" t="s">
        <v>734</v>
      </c>
      <c r="I104" s="187" t="s">
        <v>730</v>
      </c>
    </row>
    <row r="105" spans="1:9">
      <c r="A105" s="125" t="str">
        <f t="shared" si="2"/>
        <v>DefinitionsB24</v>
      </c>
      <c r="B105" s="125" t="s">
        <v>645</v>
      </c>
      <c r="C105" s="125" t="s">
        <v>19336</v>
      </c>
      <c r="D105" s="125" t="s">
        <v>736</v>
      </c>
      <c r="E105" s="238" t="s">
        <v>737</v>
      </c>
      <c r="F105" s="239" t="s">
        <v>738</v>
      </c>
      <c r="G105" s="125" t="s">
        <v>739</v>
      </c>
      <c r="H105" s="274" t="s">
        <v>740</v>
      </c>
      <c r="I105" s="187" t="s">
        <v>18528</v>
      </c>
    </row>
    <row r="106" spans="1:9">
      <c r="A106" s="125" t="str">
        <f t="shared" si="2"/>
        <v>DefinitionsB25</v>
      </c>
      <c r="B106" s="125" t="s">
        <v>645</v>
      </c>
      <c r="C106" s="125" t="s">
        <v>19337</v>
      </c>
      <c r="D106" s="125" t="s">
        <v>742</v>
      </c>
      <c r="E106" s="238" t="s">
        <v>743</v>
      </c>
      <c r="F106" s="239" t="s">
        <v>744</v>
      </c>
      <c r="G106" s="125" t="s">
        <v>745</v>
      </c>
      <c r="H106" s="274" t="s">
        <v>746</v>
      </c>
      <c r="I106" s="187" t="s">
        <v>18535</v>
      </c>
    </row>
    <row r="107" spans="1:9">
      <c r="A107" s="125" t="str">
        <f t="shared" si="2"/>
        <v>DefinitionsB26</v>
      </c>
      <c r="B107" s="125" t="s">
        <v>645</v>
      </c>
      <c r="C107" s="125" t="s">
        <v>19349</v>
      </c>
      <c r="D107" s="125" t="s">
        <v>748</v>
      </c>
      <c r="E107" s="238" t="s">
        <v>749</v>
      </c>
      <c r="F107" s="239" t="s">
        <v>750</v>
      </c>
      <c r="G107" s="125" t="s">
        <v>751</v>
      </c>
      <c r="H107" s="274" t="s">
        <v>752</v>
      </c>
      <c r="I107" s="187" t="s">
        <v>18529</v>
      </c>
    </row>
    <row r="108" spans="1:9">
      <c r="A108" s="125" t="str">
        <f t="shared" si="2"/>
        <v>DefinitionsB27</v>
      </c>
      <c r="B108" s="125" t="s">
        <v>645</v>
      </c>
      <c r="C108" s="125" t="s">
        <v>19399</v>
      </c>
      <c r="D108" s="125" t="s">
        <v>754</v>
      </c>
      <c r="E108" s="238" t="s">
        <v>755</v>
      </c>
      <c r="F108" s="239" t="s">
        <v>756</v>
      </c>
      <c r="G108" s="125" t="s">
        <v>757</v>
      </c>
      <c r="H108" s="274" t="s">
        <v>758</v>
      </c>
      <c r="I108" s="187" t="s">
        <v>18530</v>
      </c>
    </row>
    <row r="109" spans="1:9" ht="42.75">
      <c r="A109" s="125" t="str">
        <f t="shared" si="2"/>
        <v>DefinitionsB28</v>
      </c>
      <c r="B109" s="125" t="s">
        <v>645</v>
      </c>
      <c r="C109" s="125" t="s">
        <v>19892</v>
      </c>
      <c r="D109" s="125" t="s">
        <v>19350</v>
      </c>
      <c r="E109" s="125" t="s">
        <v>19394</v>
      </c>
      <c r="F109" s="125" t="s">
        <v>19395</v>
      </c>
      <c r="G109" s="125" t="s">
        <v>19396</v>
      </c>
      <c r="H109" s="125" t="s">
        <v>19397</v>
      </c>
      <c r="I109" s="125" t="s">
        <v>19398</v>
      </c>
    </row>
    <row r="110" spans="1:9">
      <c r="A110" s="125" t="str">
        <f t="shared" si="2"/>
        <v>DefinitionsC2</v>
      </c>
      <c r="B110" s="125" t="s">
        <v>645</v>
      </c>
      <c r="C110" s="125" t="s">
        <v>759</v>
      </c>
      <c r="D110" s="125" t="s">
        <v>760</v>
      </c>
      <c r="E110" s="255" t="s">
        <v>761</v>
      </c>
      <c r="F110" s="239" t="s">
        <v>762</v>
      </c>
      <c r="G110" s="125" t="s">
        <v>763</v>
      </c>
      <c r="H110" s="274" t="s">
        <v>764</v>
      </c>
      <c r="I110" s="187" t="s">
        <v>18539</v>
      </c>
    </row>
    <row r="111" spans="1:9" ht="85.5">
      <c r="A111" s="125" t="str">
        <f t="shared" si="2"/>
        <v>DefinitionsC3</v>
      </c>
      <c r="B111" s="125" t="s">
        <v>645</v>
      </c>
      <c r="C111" s="125" t="s">
        <v>765</v>
      </c>
      <c r="D111" s="125" t="s">
        <v>766</v>
      </c>
      <c r="E111" s="238" t="s">
        <v>767</v>
      </c>
      <c r="F111" s="239" t="s">
        <v>768</v>
      </c>
      <c r="G111" s="125" t="s">
        <v>769</v>
      </c>
      <c r="H111" s="274" t="s">
        <v>770</v>
      </c>
      <c r="I111" s="125" t="s">
        <v>18540</v>
      </c>
    </row>
    <row r="112" spans="1:9" ht="71.25">
      <c r="A112" s="125" t="str">
        <f t="shared" si="2"/>
        <v>DefinitionsC4</v>
      </c>
      <c r="B112" s="125" t="s">
        <v>645</v>
      </c>
      <c r="C112" s="125" t="s">
        <v>771</v>
      </c>
      <c r="D112" s="125" t="s">
        <v>772</v>
      </c>
      <c r="E112" s="242" t="s">
        <v>773</v>
      </c>
      <c r="F112" s="239" t="s">
        <v>774</v>
      </c>
      <c r="G112" s="246" t="s">
        <v>775</v>
      </c>
      <c r="H112" s="274" t="s">
        <v>776</v>
      </c>
      <c r="I112" s="287" t="s">
        <v>18536</v>
      </c>
    </row>
    <row r="113" spans="1:9" ht="213.75">
      <c r="A113" s="125" t="str">
        <f t="shared" si="2"/>
        <v>DefinitionsC5</v>
      </c>
      <c r="B113" s="125" t="s">
        <v>645</v>
      </c>
      <c r="C113" s="125" t="s">
        <v>777</v>
      </c>
      <c r="D113" s="125" t="s">
        <v>778</v>
      </c>
      <c r="E113" s="238" t="s">
        <v>779</v>
      </c>
      <c r="F113" s="239" t="s">
        <v>780</v>
      </c>
      <c r="G113" s="125" t="s">
        <v>781</v>
      </c>
      <c r="H113" s="274" t="s">
        <v>782</v>
      </c>
      <c r="I113" s="125" t="s">
        <v>18541</v>
      </c>
    </row>
    <row r="114" spans="1:9" ht="128.25">
      <c r="A114" s="125" t="str">
        <f t="shared" si="2"/>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2"/>
        <v>DefinitionsC7</v>
      </c>
      <c r="B115" s="125" t="s">
        <v>645</v>
      </c>
      <c r="C115" s="125" t="s">
        <v>789</v>
      </c>
      <c r="D115" s="125" t="s">
        <v>784</v>
      </c>
      <c r="E115" s="238" t="s">
        <v>785</v>
      </c>
      <c r="F115" s="239" t="s">
        <v>786</v>
      </c>
      <c r="G115" s="125" t="s">
        <v>787</v>
      </c>
      <c r="H115" s="274" t="s">
        <v>788</v>
      </c>
      <c r="I115" s="125" t="s">
        <v>18542</v>
      </c>
    </row>
    <row r="116" spans="1:9" ht="156.75">
      <c r="A116" s="125" t="str">
        <f t="shared" si="2"/>
        <v>DefinitionsC8</v>
      </c>
      <c r="B116" s="125" t="s">
        <v>645</v>
      </c>
      <c r="C116" s="125" t="s">
        <v>795</v>
      </c>
      <c r="D116" s="125" t="s">
        <v>790</v>
      </c>
      <c r="E116" s="238" t="s">
        <v>791</v>
      </c>
      <c r="F116" s="239" t="s">
        <v>792</v>
      </c>
      <c r="G116" s="125" t="s">
        <v>793</v>
      </c>
      <c r="H116" s="274" t="s">
        <v>794</v>
      </c>
      <c r="I116" s="125" t="s">
        <v>18545</v>
      </c>
    </row>
    <row r="117" spans="1:9" ht="128.25">
      <c r="A117" s="125" t="str">
        <f t="shared" si="2"/>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2"/>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2"/>
        <v>DefinitionsC11</v>
      </c>
      <c r="B119" s="125" t="s">
        <v>645</v>
      </c>
      <c r="C119" s="125" t="s">
        <v>808</v>
      </c>
      <c r="D119" s="125" t="s">
        <v>796</v>
      </c>
      <c r="E119" s="238" t="s">
        <v>797</v>
      </c>
      <c r="F119" s="239" t="s">
        <v>798</v>
      </c>
      <c r="G119" s="125" t="s">
        <v>799</v>
      </c>
      <c r="H119" s="274" t="s">
        <v>800</v>
      </c>
      <c r="I119" s="125" t="s">
        <v>18544</v>
      </c>
    </row>
    <row r="120" spans="1:9" ht="71.25">
      <c r="A120" s="125" t="str">
        <f t="shared" si="2"/>
        <v>DefinitionsC12</v>
      </c>
      <c r="B120" s="125" t="s">
        <v>645</v>
      </c>
      <c r="C120" s="125" t="s">
        <v>814</v>
      </c>
      <c r="D120" s="125" t="s">
        <v>19933</v>
      </c>
      <c r="E120" s="238" t="s">
        <v>19986</v>
      </c>
      <c r="F120" s="251" t="s">
        <v>19991</v>
      </c>
      <c r="G120" s="125" t="s">
        <v>19987</v>
      </c>
      <c r="H120" s="274" t="s">
        <v>19988</v>
      </c>
      <c r="I120" s="125" t="s">
        <v>19989</v>
      </c>
    </row>
    <row r="121" spans="1:9" ht="156.75">
      <c r="A121" s="125" t="str">
        <f t="shared" si="2"/>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2"/>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2"/>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2"/>
        <v>DefinitionsC16</v>
      </c>
      <c r="B124" s="125" t="s">
        <v>645</v>
      </c>
      <c r="C124" s="125" t="s">
        <v>828</v>
      </c>
      <c r="D124" s="244" t="s">
        <v>815</v>
      </c>
      <c r="E124" s="245" t="s">
        <v>816</v>
      </c>
      <c r="F124" s="251" t="s">
        <v>817</v>
      </c>
      <c r="G124" s="254" t="s">
        <v>818</v>
      </c>
      <c r="H124" s="274" t="s">
        <v>819</v>
      </c>
      <c r="I124" s="125" t="s">
        <v>18538</v>
      </c>
    </row>
    <row r="125" spans="1:9" ht="156.75">
      <c r="A125" s="125" t="str">
        <f t="shared" si="2"/>
        <v>DefinitionsC17</v>
      </c>
      <c r="B125" s="125" t="s">
        <v>645</v>
      </c>
      <c r="C125" s="125" t="s">
        <v>834</v>
      </c>
      <c r="D125" s="244" t="s">
        <v>19893</v>
      </c>
      <c r="E125" s="245" t="s">
        <v>19894</v>
      </c>
      <c r="F125" s="251" t="s">
        <v>19895</v>
      </c>
      <c r="G125" s="254" t="s">
        <v>19896</v>
      </c>
      <c r="H125" s="274" t="s">
        <v>19897</v>
      </c>
      <c r="I125" s="125" t="s">
        <v>19898</v>
      </c>
    </row>
    <row r="126" spans="1:9" ht="128.25">
      <c r="A126" s="125" t="str">
        <f t="shared" si="2"/>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2"/>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2"/>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2"/>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2"/>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2"/>
        <v>DefinitionsC24</v>
      </c>
      <c r="B132" s="125" t="s">
        <v>645</v>
      </c>
      <c r="C132" s="125" t="s">
        <v>19343</v>
      </c>
      <c r="D132" s="125" t="s">
        <v>836</v>
      </c>
      <c r="E132" s="238" t="s">
        <v>837</v>
      </c>
      <c r="F132" s="239" t="s">
        <v>838</v>
      </c>
      <c r="G132" s="125" t="s">
        <v>839</v>
      </c>
      <c r="H132" s="274" t="s">
        <v>840</v>
      </c>
      <c r="I132" s="125" t="s">
        <v>18550</v>
      </c>
    </row>
    <row r="133" spans="1:9" ht="270.75">
      <c r="A133" s="125" t="str">
        <f t="shared" si="2"/>
        <v>DefinitionsC25</v>
      </c>
      <c r="B133" s="125" t="s">
        <v>645</v>
      </c>
      <c r="C133" s="125" t="s">
        <v>19344</v>
      </c>
      <c r="D133" s="125" t="s">
        <v>842</v>
      </c>
      <c r="E133" s="238" t="s">
        <v>843</v>
      </c>
      <c r="F133" s="239" t="s">
        <v>844</v>
      </c>
      <c r="G133" s="246" t="s">
        <v>845</v>
      </c>
      <c r="H133" s="274" t="s">
        <v>846</v>
      </c>
      <c r="I133" s="125" t="s">
        <v>18551</v>
      </c>
    </row>
    <row r="134" spans="1:9" ht="142.5">
      <c r="A134" s="125" t="str">
        <f t="shared" si="2"/>
        <v>DefinitionsC26</v>
      </c>
      <c r="B134" s="125" t="s">
        <v>645</v>
      </c>
      <c r="C134" s="125" t="s">
        <v>19406</v>
      </c>
      <c r="D134" s="244" t="s">
        <v>848</v>
      </c>
      <c r="E134" s="245" t="s">
        <v>849</v>
      </c>
      <c r="F134" s="252" t="s">
        <v>850</v>
      </c>
      <c r="G134" s="253" t="s">
        <v>851</v>
      </c>
      <c r="H134" s="274" t="s">
        <v>852</v>
      </c>
      <c r="I134" s="125" t="s">
        <v>18552</v>
      </c>
    </row>
    <row r="135" spans="1:9" ht="99.75">
      <c r="A135" s="125" t="str">
        <f t="shared" si="2"/>
        <v>DefinitionsC27</v>
      </c>
      <c r="B135" s="125" t="s">
        <v>645</v>
      </c>
      <c r="C135" s="125" t="s">
        <v>19901</v>
      </c>
      <c r="D135" s="125" t="s">
        <v>854</v>
      </c>
      <c r="E135" s="238" t="s">
        <v>855</v>
      </c>
      <c r="F135" s="239" t="s">
        <v>856</v>
      </c>
      <c r="G135" s="125" t="s">
        <v>857</v>
      </c>
      <c r="H135" s="274" t="s">
        <v>858</v>
      </c>
      <c r="I135" s="125" t="s">
        <v>18553</v>
      </c>
    </row>
    <row r="136" spans="1:9" ht="28.5">
      <c r="A136" s="125" t="str">
        <f t="shared" si="2"/>
        <v>DeclarationD2</v>
      </c>
      <c r="B136" s="125" t="s">
        <v>859</v>
      </c>
      <c r="C136" s="125" t="s">
        <v>860</v>
      </c>
      <c r="D136" s="244" t="s">
        <v>20141</v>
      </c>
      <c r="E136" s="244" t="s">
        <v>861</v>
      </c>
      <c r="F136" s="251" t="s">
        <v>862</v>
      </c>
      <c r="G136" s="256" t="s">
        <v>863</v>
      </c>
      <c r="H136" s="274" t="s">
        <v>864</v>
      </c>
      <c r="I136" s="187" t="s">
        <v>18555</v>
      </c>
    </row>
    <row r="137" spans="1:9" ht="28.5">
      <c r="A137" s="125" t="str">
        <f t="shared" si="2"/>
        <v>DeclarationF3</v>
      </c>
      <c r="B137" s="125" t="s">
        <v>859</v>
      </c>
      <c r="C137" s="125" t="s">
        <v>865</v>
      </c>
      <c r="D137" s="125" t="s">
        <v>866</v>
      </c>
      <c r="E137" s="238" t="s">
        <v>867</v>
      </c>
      <c r="F137" s="239" t="s">
        <v>868</v>
      </c>
      <c r="G137" s="125" t="s">
        <v>869</v>
      </c>
      <c r="H137" s="274" t="s">
        <v>870</v>
      </c>
      <c r="I137" s="125" t="s">
        <v>18556</v>
      </c>
    </row>
    <row r="138" spans="1:9" ht="28.5">
      <c r="A138" s="125" t="str">
        <f t="shared" si="2"/>
        <v>DeclarationI3</v>
      </c>
      <c r="B138" s="125" t="s">
        <v>859</v>
      </c>
      <c r="C138" s="125" t="s">
        <v>871</v>
      </c>
      <c r="D138" s="125" t="s">
        <v>872</v>
      </c>
      <c r="E138" s="238" t="s">
        <v>873</v>
      </c>
      <c r="F138" s="239" t="s">
        <v>874</v>
      </c>
      <c r="G138" s="125" t="s">
        <v>875</v>
      </c>
      <c r="H138" s="274" t="s">
        <v>876</v>
      </c>
      <c r="I138" s="125" t="s">
        <v>18557</v>
      </c>
    </row>
    <row r="139" spans="1:9">
      <c r="A139" s="125" t="str">
        <f t="shared" si="2"/>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2"/>
        <v>DeclarationB4</v>
      </c>
      <c r="B140" s="125" t="s">
        <v>859</v>
      </c>
      <c r="C140" s="125" t="s">
        <v>657</v>
      </c>
      <c r="D140" s="125" t="s">
        <v>18675</v>
      </c>
      <c r="E140" s="238" t="s">
        <v>883</v>
      </c>
      <c r="F140" s="239" t="s">
        <v>19935</v>
      </c>
      <c r="G140" s="125" t="s">
        <v>884</v>
      </c>
      <c r="H140" s="274" t="s">
        <v>885</v>
      </c>
      <c r="I140" s="125" t="s">
        <v>18584</v>
      </c>
    </row>
    <row r="141" spans="1:9" ht="45">
      <c r="A141" s="125" t="str">
        <f t="shared" si="2"/>
        <v>DeclarationB6</v>
      </c>
      <c r="B141" s="125" t="s">
        <v>859</v>
      </c>
      <c r="C141" s="125" t="s">
        <v>669</v>
      </c>
      <c r="D141" s="125" t="s">
        <v>886</v>
      </c>
      <c r="E141" s="257" t="s">
        <v>887</v>
      </c>
      <c r="F141" s="269" t="s">
        <v>888</v>
      </c>
      <c r="G141" s="125" t="s">
        <v>889</v>
      </c>
      <c r="H141" s="274" t="s">
        <v>890</v>
      </c>
      <c r="I141" s="288" t="s">
        <v>18559</v>
      </c>
    </row>
    <row r="142" spans="1:9">
      <c r="A142" s="125" t="str">
        <f t="shared" si="2"/>
        <v>DeclarationB7</v>
      </c>
      <c r="B142" s="125" t="s">
        <v>859</v>
      </c>
      <c r="C142" s="125" t="s">
        <v>675</v>
      </c>
      <c r="D142" s="125" t="s">
        <v>891</v>
      </c>
      <c r="E142" s="238" t="s">
        <v>892</v>
      </c>
      <c r="F142" s="239" t="s">
        <v>893</v>
      </c>
      <c r="G142" s="125" t="s">
        <v>894</v>
      </c>
      <c r="H142" s="274" t="s">
        <v>895</v>
      </c>
      <c r="I142" s="125" t="s">
        <v>18560</v>
      </c>
    </row>
    <row r="143" spans="1:9" ht="15.75">
      <c r="A143" s="125" t="str">
        <f t="shared" si="2"/>
        <v>DeclarationB8</v>
      </c>
      <c r="B143" s="125" t="s">
        <v>859</v>
      </c>
      <c r="C143" s="125" t="s">
        <v>681</v>
      </c>
      <c r="D143" s="125" t="s">
        <v>896</v>
      </c>
      <c r="E143" s="238" t="s">
        <v>897</v>
      </c>
      <c r="F143" s="239" t="s">
        <v>898</v>
      </c>
      <c r="G143" s="125" t="s">
        <v>899</v>
      </c>
      <c r="H143" s="274" t="s">
        <v>900</v>
      </c>
      <c r="I143" s="125" t="s">
        <v>18561</v>
      </c>
    </row>
    <row r="144" spans="1:9" ht="15.75">
      <c r="A144" s="125" t="str">
        <f t="shared" si="2"/>
        <v>DeclarationB9</v>
      </c>
      <c r="B144" s="125" t="s">
        <v>859</v>
      </c>
      <c r="C144" s="125" t="s">
        <v>687</v>
      </c>
      <c r="D144" s="125" t="s">
        <v>901</v>
      </c>
      <c r="E144" s="238" t="s">
        <v>902</v>
      </c>
      <c r="F144" s="239" t="s">
        <v>903</v>
      </c>
      <c r="G144" s="125" t="s">
        <v>904</v>
      </c>
      <c r="H144" s="274" t="s">
        <v>905</v>
      </c>
      <c r="I144" s="125" t="s">
        <v>18562</v>
      </c>
    </row>
    <row r="145" spans="1:9" ht="28.5">
      <c r="A145" s="125" t="str">
        <f t="shared" si="2"/>
        <v>DeclarationB10</v>
      </c>
      <c r="B145" s="125" t="s">
        <v>859</v>
      </c>
      <c r="C145" s="125" t="s">
        <v>692</v>
      </c>
      <c r="D145" s="125" t="s">
        <v>906</v>
      </c>
      <c r="E145" s="238" t="s">
        <v>907</v>
      </c>
      <c r="F145" s="239" t="s">
        <v>908</v>
      </c>
      <c r="G145" s="125" t="s">
        <v>909</v>
      </c>
      <c r="H145" s="274" t="s">
        <v>910</v>
      </c>
      <c r="I145" s="125" t="s">
        <v>18563</v>
      </c>
    </row>
    <row r="146" spans="1:9" ht="28.5">
      <c r="A146" s="125" t="str">
        <f t="shared" si="2"/>
        <v>DeclarationB10A</v>
      </c>
      <c r="B146" s="125" t="s">
        <v>859</v>
      </c>
      <c r="C146" s="125" t="s">
        <v>911</v>
      </c>
      <c r="D146" s="125" t="s">
        <v>906</v>
      </c>
      <c r="E146" s="238" t="s">
        <v>907</v>
      </c>
      <c r="F146" s="239" t="s">
        <v>912</v>
      </c>
      <c r="G146" s="125" t="s">
        <v>909</v>
      </c>
      <c r="H146" s="274" t="s">
        <v>910</v>
      </c>
      <c r="I146" s="125" t="s">
        <v>18563</v>
      </c>
    </row>
    <row r="147" spans="1:9" ht="28.5">
      <c r="A147" s="125" t="str">
        <f t="shared" si="2"/>
        <v>DeclarationB10C</v>
      </c>
      <c r="B147" s="125" t="s">
        <v>859</v>
      </c>
      <c r="C147" s="125" t="s">
        <v>913</v>
      </c>
      <c r="D147" s="125" t="s">
        <v>914</v>
      </c>
      <c r="E147" s="238" t="s">
        <v>915</v>
      </c>
      <c r="F147" s="239" t="s">
        <v>916</v>
      </c>
      <c r="G147" s="125" t="s">
        <v>917</v>
      </c>
      <c r="H147" s="274" t="s">
        <v>918</v>
      </c>
      <c r="I147" s="125" t="s">
        <v>18564</v>
      </c>
    </row>
    <row r="148" spans="1:9" ht="28.5">
      <c r="A148" s="125" t="str">
        <f t="shared" si="2"/>
        <v>DeclarationB10B</v>
      </c>
      <c r="B148" s="125" t="s">
        <v>859</v>
      </c>
      <c r="C148" s="125" t="s">
        <v>919</v>
      </c>
      <c r="D148" s="125" t="s">
        <v>920</v>
      </c>
      <c r="E148" s="238" t="s">
        <v>921</v>
      </c>
      <c r="F148" s="239" t="s">
        <v>922</v>
      </c>
      <c r="G148" s="125" t="s">
        <v>923</v>
      </c>
      <c r="H148" s="274" t="s">
        <v>924</v>
      </c>
      <c r="I148" s="125" t="s">
        <v>18565</v>
      </c>
    </row>
    <row r="149" spans="1:9" ht="28.5">
      <c r="A149" s="125" t="str">
        <f t="shared" si="2"/>
        <v>DeclarationD11</v>
      </c>
      <c r="B149" s="125" t="s">
        <v>859</v>
      </c>
      <c r="C149" s="125" t="s">
        <v>925</v>
      </c>
      <c r="D149" s="125" t="s">
        <v>926</v>
      </c>
      <c r="E149" s="238" t="s">
        <v>927</v>
      </c>
      <c r="F149" s="239" t="s">
        <v>928</v>
      </c>
      <c r="G149" s="125" t="s">
        <v>929</v>
      </c>
      <c r="H149" s="274" t="s">
        <v>930</v>
      </c>
      <c r="I149" s="125" t="s">
        <v>18566</v>
      </c>
    </row>
    <row r="150" spans="1:9" ht="42.75">
      <c r="A150" s="125" t="str">
        <f t="shared" si="2"/>
        <v>DeclarationB12</v>
      </c>
      <c r="B150" s="125" t="s">
        <v>859</v>
      </c>
      <c r="C150" s="125" t="s">
        <v>18656</v>
      </c>
      <c r="D150" s="244" t="s">
        <v>18655</v>
      </c>
      <c r="E150" s="245" t="s">
        <v>19937</v>
      </c>
      <c r="F150" s="251" t="s">
        <v>19936</v>
      </c>
      <c r="G150" s="244" t="s">
        <v>19938</v>
      </c>
      <c r="H150" s="278" t="s">
        <v>19939</v>
      </c>
      <c r="I150" s="244" t="s">
        <v>19940</v>
      </c>
    </row>
    <row r="151" spans="1:9" ht="57">
      <c r="A151" s="125" t="str">
        <f>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3">B152&amp;C152</f>
        <v>DeclarationB14</v>
      </c>
      <c r="B152" s="125" t="s">
        <v>859</v>
      </c>
      <c r="C152" s="125" t="s">
        <v>18657</v>
      </c>
      <c r="H152" s="274"/>
      <c r="I152" s="125"/>
    </row>
    <row r="153" spans="1:9" ht="28.5">
      <c r="A153" s="125" t="str">
        <f t="shared" si="3"/>
        <v>DeclarationB16</v>
      </c>
      <c r="B153" s="125" t="s">
        <v>859</v>
      </c>
      <c r="C153" s="125" t="s">
        <v>18643</v>
      </c>
      <c r="D153" s="125" t="s">
        <v>931</v>
      </c>
      <c r="E153" s="238" t="s">
        <v>932</v>
      </c>
      <c r="F153" s="239" t="s">
        <v>933</v>
      </c>
      <c r="G153" s="125" t="s">
        <v>934</v>
      </c>
      <c r="H153" s="274" t="s">
        <v>935</v>
      </c>
      <c r="I153" s="125" t="s">
        <v>18567</v>
      </c>
    </row>
    <row r="154" spans="1:9" ht="28.5">
      <c r="A154" s="125" t="str">
        <f t="shared" si="3"/>
        <v>DeclarationB17</v>
      </c>
      <c r="B154" s="125" t="s">
        <v>859</v>
      </c>
      <c r="C154" s="125" t="s">
        <v>18644</v>
      </c>
      <c r="D154" s="125" t="s">
        <v>936</v>
      </c>
      <c r="E154" s="238" t="s">
        <v>937</v>
      </c>
      <c r="F154" s="239" t="s">
        <v>938</v>
      </c>
      <c r="G154" s="125" t="s">
        <v>939</v>
      </c>
      <c r="H154" s="274" t="s">
        <v>940</v>
      </c>
      <c r="I154" s="125" t="s">
        <v>18568</v>
      </c>
    </row>
    <row r="155" spans="1:9" ht="28.5">
      <c r="A155" s="125" t="str">
        <f t="shared" si="3"/>
        <v>DeclarationB18</v>
      </c>
      <c r="B155" s="125" t="s">
        <v>859</v>
      </c>
      <c r="C155" s="125" t="s">
        <v>18645</v>
      </c>
      <c r="D155" s="125" t="s">
        <v>941</v>
      </c>
      <c r="E155" s="238" t="s">
        <v>942</v>
      </c>
      <c r="F155" s="239" t="s">
        <v>943</v>
      </c>
      <c r="G155" s="125" t="s">
        <v>944</v>
      </c>
      <c r="H155" s="274" t="s">
        <v>945</v>
      </c>
      <c r="I155" s="125" t="s">
        <v>18569</v>
      </c>
    </row>
    <row r="156" spans="1:9" ht="28.5">
      <c r="A156" s="125" t="str">
        <f t="shared" si="3"/>
        <v>DeclarationB19</v>
      </c>
      <c r="B156" s="125" t="s">
        <v>859</v>
      </c>
      <c r="C156" s="125" t="s">
        <v>18646</v>
      </c>
      <c r="D156" s="125" t="s">
        <v>946</v>
      </c>
      <c r="E156" s="238" t="s">
        <v>947</v>
      </c>
      <c r="F156" s="239" t="s">
        <v>948</v>
      </c>
      <c r="G156" s="125" t="s">
        <v>949</v>
      </c>
      <c r="H156" s="274" t="s">
        <v>950</v>
      </c>
      <c r="I156" s="125" t="s">
        <v>18570</v>
      </c>
    </row>
    <row r="157" spans="1:9" ht="28.5">
      <c r="A157" s="125" t="str">
        <f t="shared" si="3"/>
        <v>DeclarationB20</v>
      </c>
      <c r="B157" s="125" t="s">
        <v>859</v>
      </c>
      <c r="C157" s="125" t="s">
        <v>18647</v>
      </c>
      <c r="D157" s="125" t="s">
        <v>951</v>
      </c>
      <c r="E157" s="238" t="s">
        <v>952</v>
      </c>
      <c r="F157" s="239" t="s">
        <v>953</v>
      </c>
      <c r="G157" s="125" t="s">
        <v>954</v>
      </c>
      <c r="H157" s="274" t="s">
        <v>955</v>
      </c>
      <c r="I157" s="125" t="s">
        <v>18571</v>
      </c>
    </row>
    <row r="158" spans="1:9" ht="28.5">
      <c r="A158" s="125" t="str">
        <f t="shared" si="3"/>
        <v>DeclarationB21</v>
      </c>
      <c r="B158" s="125" t="s">
        <v>859</v>
      </c>
      <c r="C158" s="125" t="s">
        <v>18648</v>
      </c>
      <c r="D158" s="125" t="s">
        <v>956</v>
      </c>
      <c r="E158" s="238" t="s">
        <v>957</v>
      </c>
      <c r="F158" s="239" t="s">
        <v>958</v>
      </c>
      <c r="G158" s="125" t="s">
        <v>959</v>
      </c>
      <c r="H158" s="274" t="s">
        <v>960</v>
      </c>
      <c r="I158" s="125" t="s">
        <v>18572</v>
      </c>
    </row>
    <row r="159" spans="1:9" ht="28.5">
      <c r="A159" s="125" t="str">
        <f t="shared" si="3"/>
        <v>DeclarationB22</v>
      </c>
      <c r="B159" s="125" t="s">
        <v>859</v>
      </c>
      <c r="C159" s="125" t="s">
        <v>18649</v>
      </c>
      <c r="D159" s="125" t="s">
        <v>961</v>
      </c>
      <c r="E159" s="238" t="s">
        <v>962</v>
      </c>
      <c r="F159" s="239" t="s">
        <v>963</v>
      </c>
      <c r="G159" s="125" t="s">
        <v>964</v>
      </c>
      <c r="H159" s="274" t="s">
        <v>965</v>
      </c>
      <c r="I159" s="125" t="s">
        <v>18573</v>
      </c>
    </row>
    <row r="160" spans="1:9" ht="28.5">
      <c r="A160" s="125" t="str">
        <f t="shared" si="3"/>
        <v>DeclarationB23</v>
      </c>
      <c r="B160" s="125" t="s">
        <v>859</v>
      </c>
      <c r="C160" s="125" t="s">
        <v>18650</v>
      </c>
      <c r="D160" s="125" t="s">
        <v>966</v>
      </c>
      <c r="E160" s="238" t="s">
        <v>967</v>
      </c>
      <c r="F160" s="239" t="s">
        <v>968</v>
      </c>
      <c r="G160" s="125" t="s">
        <v>969</v>
      </c>
      <c r="H160" s="274" t="s">
        <v>970</v>
      </c>
      <c r="I160" s="125" t="s">
        <v>18574</v>
      </c>
    </row>
    <row r="161" spans="1:9" ht="28.5">
      <c r="A161" s="125" t="str">
        <f t="shared" si="3"/>
        <v>DeclarationB24</v>
      </c>
      <c r="B161" s="125" t="s">
        <v>859</v>
      </c>
      <c r="C161" s="125" t="s">
        <v>18651</v>
      </c>
      <c r="D161" s="125" t="s">
        <v>971</v>
      </c>
      <c r="E161" s="238" t="s">
        <v>972</v>
      </c>
      <c r="F161" s="239" t="s">
        <v>973</v>
      </c>
      <c r="G161" s="125" t="s">
        <v>974</v>
      </c>
      <c r="H161" s="274" t="s">
        <v>975</v>
      </c>
      <c r="I161" s="125" t="s">
        <v>18575</v>
      </c>
    </row>
    <row r="162" spans="1:9" ht="28.5">
      <c r="A162" s="125" t="str">
        <f t="shared" si="3"/>
        <v>DeclarationB25</v>
      </c>
      <c r="B162" s="125" t="s">
        <v>859</v>
      </c>
      <c r="C162" s="125" t="s">
        <v>18652</v>
      </c>
      <c r="D162" s="125" t="s">
        <v>976</v>
      </c>
      <c r="E162" s="238" t="s">
        <v>977</v>
      </c>
      <c r="F162" s="239" t="s">
        <v>978</v>
      </c>
      <c r="G162" s="125" t="s">
        <v>979</v>
      </c>
      <c r="H162" s="274" t="s">
        <v>980</v>
      </c>
      <c r="I162" s="125" t="s">
        <v>18576</v>
      </c>
    </row>
    <row r="163" spans="1:9" ht="28.5">
      <c r="A163" s="125" t="str">
        <f t="shared" si="3"/>
        <v>DeclarationB26</v>
      </c>
      <c r="B163" s="125" t="s">
        <v>859</v>
      </c>
      <c r="C163" s="125" t="s">
        <v>18653</v>
      </c>
      <c r="D163" s="125" t="s">
        <v>981</v>
      </c>
      <c r="E163" s="238" t="s">
        <v>982</v>
      </c>
      <c r="F163" s="239" t="s">
        <v>983</v>
      </c>
      <c r="G163" s="125" t="s">
        <v>984</v>
      </c>
      <c r="H163" s="274" t="s">
        <v>985</v>
      </c>
      <c r="I163" s="125" t="s">
        <v>18577</v>
      </c>
    </row>
    <row r="164" spans="1:9" ht="28.5">
      <c r="A164" s="125" t="str">
        <f t="shared" si="3"/>
        <v>DeclarationB28</v>
      </c>
      <c r="B164" s="125" t="s">
        <v>859</v>
      </c>
      <c r="C164" s="125" t="s">
        <v>18654</v>
      </c>
      <c r="D164" s="125" t="s">
        <v>986</v>
      </c>
      <c r="E164" s="238" t="s">
        <v>987</v>
      </c>
      <c r="F164" s="239" t="s">
        <v>988</v>
      </c>
      <c r="G164" s="125" t="s">
        <v>989</v>
      </c>
      <c r="H164" s="274" t="s">
        <v>990</v>
      </c>
      <c r="I164" s="125" t="s">
        <v>18578</v>
      </c>
    </row>
    <row r="165" spans="1:9" ht="49.5">
      <c r="A165" s="125" t="str">
        <f t="shared" si="3"/>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3"/>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3"/>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3"/>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3"/>
        <v>DeclarationB77</v>
      </c>
      <c r="B169" s="125" t="s">
        <v>859</v>
      </c>
      <c r="C169" s="125" t="s">
        <v>18663</v>
      </c>
      <c r="D169" s="125" t="s">
        <v>991</v>
      </c>
      <c r="E169" s="238" t="s">
        <v>992</v>
      </c>
      <c r="F169" s="269" t="s">
        <v>993</v>
      </c>
      <c r="G169" s="125" t="s">
        <v>994</v>
      </c>
      <c r="H169" s="274" t="s">
        <v>995</v>
      </c>
      <c r="I169" s="125" t="s">
        <v>18638</v>
      </c>
    </row>
    <row r="170" spans="1:9" ht="42.75">
      <c r="A170" s="125" t="str">
        <f t="shared" si="3"/>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3"/>
        <v>DeclarationB101</v>
      </c>
      <c r="B171" s="125" t="s">
        <v>859</v>
      </c>
      <c r="C171" s="125" t="s">
        <v>18665</v>
      </c>
      <c r="D171" s="125" t="s">
        <v>996</v>
      </c>
      <c r="E171" s="242" t="s">
        <v>997</v>
      </c>
      <c r="F171" s="239" t="s">
        <v>998</v>
      </c>
      <c r="G171" s="125" t="s">
        <v>999</v>
      </c>
      <c r="H171" s="274" t="s">
        <v>1000</v>
      </c>
      <c r="I171" s="125" t="s">
        <v>18639</v>
      </c>
    </row>
    <row r="172" spans="1:9" ht="28.5">
      <c r="A172" s="125" t="str">
        <f t="shared" si="3"/>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3"/>
        <v>DeclarationB115</v>
      </c>
      <c r="B173" s="125" t="s">
        <v>859</v>
      </c>
      <c r="C173" s="125" t="s">
        <v>18667</v>
      </c>
      <c r="D173" s="125" t="s">
        <v>1006</v>
      </c>
      <c r="E173" s="238" t="s">
        <v>12221</v>
      </c>
      <c r="F173" s="269" t="s">
        <v>1007</v>
      </c>
      <c r="G173" s="125" t="s">
        <v>1008</v>
      </c>
      <c r="H173" s="274" t="s">
        <v>1009</v>
      </c>
      <c r="I173" s="125" t="s">
        <v>18582</v>
      </c>
    </row>
    <row r="174" spans="1:9" ht="57">
      <c r="A174" s="125" t="str">
        <f t="shared" si="3"/>
        <v>DeclarationB117</v>
      </c>
      <c r="B174" s="125" t="s">
        <v>859</v>
      </c>
      <c r="C174" s="125" t="s">
        <v>18668</v>
      </c>
      <c r="D174" s="125" t="s">
        <v>1010</v>
      </c>
      <c r="E174" s="238" t="s">
        <v>12222</v>
      </c>
      <c r="F174" s="239" t="s">
        <v>1011</v>
      </c>
      <c r="G174" s="125" t="s">
        <v>1012</v>
      </c>
      <c r="H174" s="274" t="s">
        <v>1013</v>
      </c>
      <c r="I174" s="125" t="s">
        <v>18583</v>
      </c>
    </row>
    <row r="175" spans="1:9" ht="57">
      <c r="A175" s="125" t="str">
        <f t="shared" si="3"/>
        <v>Declaration</v>
      </c>
      <c r="B175" s="125" t="s">
        <v>859</v>
      </c>
      <c r="D175" s="125" t="s">
        <v>1014</v>
      </c>
      <c r="E175" s="238" t="s">
        <v>1015</v>
      </c>
      <c r="F175" s="258" t="s">
        <v>1016</v>
      </c>
      <c r="G175" s="125" t="s">
        <v>1017</v>
      </c>
      <c r="H175" s="274" t="s">
        <v>1018</v>
      </c>
      <c r="I175" s="125"/>
    </row>
    <row r="176" spans="1:9" ht="71.25">
      <c r="A176" s="125" t="str">
        <f t="shared" si="3"/>
        <v>DeclarationB119</v>
      </c>
      <c r="B176" s="125" t="s">
        <v>859</v>
      </c>
      <c r="C176" s="125" t="s">
        <v>18669</v>
      </c>
      <c r="D176" s="125" t="s">
        <v>18679</v>
      </c>
      <c r="E176" s="242" t="s">
        <v>19614</v>
      </c>
      <c r="F176" s="239" t="s">
        <v>19945</v>
      </c>
      <c r="G176" s="125" t="s">
        <v>19615</v>
      </c>
      <c r="H176" s="274" t="s">
        <v>19617</v>
      </c>
      <c r="I176" s="125" t="s">
        <v>19616</v>
      </c>
    </row>
    <row r="177" spans="1:9" ht="40.5">
      <c r="A177" s="125" t="str">
        <f t="shared" si="3"/>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3"/>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3"/>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3"/>
        <v>DeclarationB137</v>
      </c>
      <c r="B180" s="125" t="s">
        <v>859</v>
      </c>
      <c r="C180" s="125" t="s">
        <v>18673</v>
      </c>
      <c r="D180" s="125" t="s">
        <v>1027</v>
      </c>
      <c r="E180" s="238" t="s">
        <v>1028</v>
      </c>
      <c r="F180" s="239" t="s">
        <v>1029</v>
      </c>
      <c r="G180" s="125" t="s">
        <v>1030</v>
      </c>
      <c r="H180" s="280" t="s">
        <v>1031</v>
      </c>
      <c r="I180" s="125" t="s">
        <v>18580</v>
      </c>
    </row>
    <row r="181" spans="1:9" ht="28.5">
      <c r="A181" s="125" t="str">
        <f t="shared" si="3"/>
        <v>DeclarationD29</v>
      </c>
      <c r="B181" s="125" t="s">
        <v>859</v>
      </c>
      <c r="C181" s="125" t="s">
        <v>18658</v>
      </c>
      <c r="D181" s="125" t="s">
        <v>1032</v>
      </c>
      <c r="E181" s="238" t="s">
        <v>1033</v>
      </c>
      <c r="F181" s="239" t="s">
        <v>1033</v>
      </c>
      <c r="G181" s="125" t="s">
        <v>1034</v>
      </c>
      <c r="H181" s="274" t="s">
        <v>1035</v>
      </c>
      <c r="I181" s="125" t="s">
        <v>18588</v>
      </c>
    </row>
    <row r="182" spans="1:9" ht="28.5">
      <c r="A182" s="125" t="str">
        <f t="shared" si="3"/>
        <v>DeclarationB114</v>
      </c>
      <c r="B182" s="125" t="s">
        <v>859</v>
      </c>
      <c r="C182" s="125" t="s">
        <v>18689</v>
      </c>
      <c r="D182" s="125" t="s">
        <v>1036</v>
      </c>
      <c r="E182" s="238" t="s">
        <v>1037</v>
      </c>
      <c r="F182" s="239" t="s">
        <v>1038</v>
      </c>
      <c r="G182" s="125" t="s">
        <v>1039</v>
      </c>
      <c r="H182" s="274" t="s">
        <v>1036</v>
      </c>
      <c r="I182" s="125" t="s">
        <v>18589</v>
      </c>
    </row>
    <row r="183" spans="1:9" ht="28.5">
      <c r="A183" s="125" t="str">
        <f t="shared" si="3"/>
        <v>DeclarationG29</v>
      </c>
      <c r="B183" s="125" t="s">
        <v>859</v>
      </c>
      <c r="C183" s="125" t="s">
        <v>18674</v>
      </c>
      <c r="D183" s="125" t="s">
        <v>1040</v>
      </c>
      <c r="E183" s="238" t="s">
        <v>1041</v>
      </c>
      <c r="F183" s="239" t="s">
        <v>1042</v>
      </c>
      <c r="G183" s="125" t="s">
        <v>1043</v>
      </c>
      <c r="H183" s="274" t="s">
        <v>1044</v>
      </c>
      <c r="I183" s="187" t="s">
        <v>18590</v>
      </c>
    </row>
    <row r="184" spans="1:9" ht="409.5">
      <c r="A184" s="125" t="str">
        <f t="shared" si="3"/>
        <v>Smelter Look-upA1</v>
      </c>
      <c r="B184" s="125" t="s">
        <v>1056</v>
      </c>
      <c r="C184" s="125" t="s">
        <v>358</v>
      </c>
      <c r="D184" s="125" t="s">
        <v>1057</v>
      </c>
      <c r="E184" s="238" t="s">
        <v>1058</v>
      </c>
      <c r="F184" s="269" t="s">
        <v>1059</v>
      </c>
      <c r="G184" s="125" t="s">
        <v>1060</v>
      </c>
      <c r="H184" s="274" t="s">
        <v>1061</v>
      </c>
      <c r="I184" s="125" t="s">
        <v>18594</v>
      </c>
    </row>
    <row r="185" spans="1:9" ht="28.5">
      <c r="A185" s="125" t="str">
        <f t="shared" si="3"/>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3"/>
        <v>Smelter Look-upB4</v>
      </c>
      <c r="B186" s="125" t="s">
        <v>1056</v>
      </c>
      <c r="C186" s="125" t="s">
        <v>657</v>
      </c>
      <c r="D186" s="125" t="s">
        <v>1067</v>
      </c>
      <c r="E186" s="272" t="s">
        <v>1068</v>
      </c>
      <c r="F186" s="269" t="s">
        <v>1069</v>
      </c>
      <c r="G186" s="125" t="s">
        <v>1070</v>
      </c>
      <c r="H186" s="274" t="s">
        <v>1071</v>
      </c>
      <c r="I186" s="187" t="s">
        <v>18596</v>
      </c>
    </row>
    <row r="187" spans="1:9" ht="28.5">
      <c r="A187" s="125" t="str">
        <f t="shared" si="3"/>
        <v>Smelter Look-up</v>
      </c>
      <c r="B187" s="125" t="s">
        <v>1056</v>
      </c>
      <c r="D187" s="125" t="s">
        <v>1072</v>
      </c>
      <c r="E187" s="379"/>
      <c r="F187" s="239" t="s">
        <v>1073</v>
      </c>
      <c r="G187" s="125" t="s">
        <v>1074</v>
      </c>
      <c r="H187" s="274" t="s">
        <v>1075</v>
      </c>
      <c r="I187" s="187" t="s">
        <v>18597</v>
      </c>
    </row>
    <row r="188" spans="1:9" ht="28.5">
      <c r="A188" s="125" t="str">
        <f t="shared" si="3"/>
        <v>Smelter Look-upC4</v>
      </c>
      <c r="B188" s="125" t="s">
        <v>1056</v>
      </c>
      <c r="C188" s="125" t="s">
        <v>771</v>
      </c>
      <c r="D188" s="125" t="s">
        <v>1076</v>
      </c>
      <c r="E188" s="259" t="s">
        <v>1077</v>
      </c>
      <c r="F188" s="239" t="s">
        <v>1078</v>
      </c>
      <c r="G188" s="125" t="s">
        <v>1079</v>
      </c>
      <c r="H188" s="274" t="s">
        <v>1080</v>
      </c>
      <c r="I188" s="187" t="s">
        <v>18598</v>
      </c>
    </row>
    <row r="189" spans="1:9" ht="28.5">
      <c r="A189" s="125" t="str">
        <f t="shared" si="3"/>
        <v>Smelter Look-upD4</v>
      </c>
      <c r="B189" s="125" t="s">
        <v>1056</v>
      </c>
      <c r="C189" s="125" t="s">
        <v>1081</v>
      </c>
      <c r="D189" s="125" t="s">
        <v>1082</v>
      </c>
      <c r="E189" s="259"/>
      <c r="F189" s="239" t="s">
        <v>1083</v>
      </c>
      <c r="G189" s="125" t="s">
        <v>1084</v>
      </c>
      <c r="H189" s="274" t="s">
        <v>1085</v>
      </c>
      <c r="I189" s="187" t="s">
        <v>18599</v>
      </c>
    </row>
    <row r="190" spans="1:9" ht="28.5">
      <c r="A190" s="125" t="str">
        <f t="shared" si="3"/>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3"/>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3"/>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3"/>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3"/>
        <v>Smelter Look-upI4</v>
      </c>
      <c r="B194" s="125" t="s">
        <v>1056</v>
      </c>
      <c r="C194" s="125" t="s">
        <v>877</v>
      </c>
      <c r="D194" s="125" t="s">
        <v>1110</v>
      </c>
      <c r="E194" s="238" t="s">
        <v>1111</v>
      </c>
      <c r="F194" s="239" t="s">
        <v>1112</v>
      </c>
      <c r="G194" s="125" t="s">
        <v>1113</v>
      </c>
      <c r="H194" s="274" t="s">
        <v>1114</v>
      </c>
      <c r="I194" s="187" t="s">
        <v>18604</v>
      </c>
    </row>
    <row r="195" spans="1:9">
      <c r="A195" s="125" t="str">
        <f t="shared" si="3"/>
        <v>Smelter ListA4</v>
      </c>
      <c r="B195" s="125" t="s">
        <v>1115</v>
      </c>
      <c r="C195" s="125" t="s">
        <v>1062</v>
      </c>
      <c r="D195" s="125" t="s">
        <v>1116</v>
      </c>
      <c r="E195" s="238" t="s">
        <v>1117</v>
      </c>
      <c r="F195" s="239" t="s">
        <v>1118</v>
      </c>
      <c r="G195" s="125" t="s">
        <v>1119</v>
      </c>
      <c r="H195" s="274" t="s">
        <v>1120</v>
      </c>
      <c r="I195" s="187" t="s">
        <v>18605</v>
      </c>
    </row>
    <row r="196" spans="1:9">
      <c r="A196" s="125" t="str">
        <f t="shared" si="3"/>
        <v>Smelter ListB4</v>
      </c>
      <c r="B196" s="125" t="s">
        <v>1115</v>
      </c>
      <c r="C196" s="125" t="s">
        <v>657</v>
      </c>
      <c r="D196" s="125" t="s">
        <v>1121</v>
      </c>
      <c r="E196" s="238" t="s">
        <v>19623</v>
      </c>
      <c r="F196" s="239" t="s">
        <v>1122</v>
      </c>
      <c r="G196" s="125" t="s">
        <v>1123</v>
      </c>
      <c r="H196" s="274" t="s">
        <v>1124</v>
      </c>
      <c r="I196" s="187" t="s">
        <v>19618</v>
      </c>
    </row>
    <row r="197" spans="1:9">
      <c r="A197" s="125" t="str">
        <f t="shared" si="3"/>
        <v>Smelter ListC4</v>
      </c>
      <c r="B197" s="125" t="s">
        <v>1115</v>
      </c>
      <c r="C197" s="125" t="s">
        <v>771</v>
      </c>
      <c r="D197" s="125" t="s">
        <v>1067</v>
      </c>
      <c r="E197" s="272" t="s">
        <v>1068</v>
      </c>
      <c r="F197" s="269" t="s">
        <v>1069</v>
      </c>
      <c r="G197" s="125" t="s">
        <v>1070</v>
      </c>
      <c r="H197" s="274" t="s">
        <v>1071</v>
      </c>
      <c r="I197" s="187" t="s">
        <v>18596</v>
      </c>
    </row>
    <row r="198" spans="1:9" ht="27">
      <c r="A198" s="125" t="str">
        <f t="shared" si="3"/>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3"/>
        <v>Smelter ListE4</v>
      </c>
      <c r="B199" s="125" t="s">
        <v>1115</v>
      </c>
      <c r="C199" s="125" t="s">
        <v>1086</v>
      </c>
      <c r="D199" s="125" t="s">
        <v>1125</v>
      </c>
      <c r="E199" s="238" t="s">
        <v>1126</v>
      </c>
      <c r="F199" s="239" t="s">
        <v>1127</v>
      </c>
      <c r="G199" s="125" t="s">
        <v>1128</v>
      </c>
      <c r="H199" s="274" t="s">
        <v>1129</v>
      </c>
      <c r="I199" s="187" t="s">
        <v>18606</v>
      </c>
    </row>
    <row r="200" spans="1:9">
      <c r="A200" s="125" t="str">
        <f t="shared" si="3"/>
        <v>Smelter ListH4</v>
      </c>
      <c r="B200" s="125" t="s">
        <v>1115</v>
      </c>
      <c r="C200" s="125" t="s">
        <v>1104</v>
      </c>
      <c r="D200" s="125" t="s">
        <v>1099</v>
      </c>
      <c r="E200" s="238" t="s">
        <v>1100</v>
      </c>
      <c r="F200" s="239" t="s">
        <v>1101</v>
      </c>
      <c r="G200" s="125" t="s">
        <v>1102</v>
      </c>
      <c r="H200" s="274" t="s">
        <v>1103</v>
      </c>
      <c r="I200" s="187" t="s">
        <v>18602</v>
      </c>
    </row>
    <row r="201" spans="1:9">
      <c r="A201" s="125" t="str">
        <f t="shared" si="3"/>
        <v>Smelter ListI4</v>
      </c>
      <c r="B201" s="125" t="s">
        <v>1115</v>
      </c>
      <c r="C201" s="125" t="s">
        <v>877</v>
      </c>
      <c r="D201" s="125" t="s">
        <v>1105</v>
      </c>
      <c r="E201" s="238" t="s">
        <v>1106</v>
      </c>
      <c r="F201" s="239" t="s">
        <v>1107</v>
      </c>
      <c r="G201" s="125" t="s">
        <v>1108</v>
      </c>
      <c r="H201" s="274" t="s">
        <v>1109</v>
      </c>
      <c r="I201" s="187" t="s">
        <v>18603</v>
      </c>
    </row>
    <row r="202" spans="1:9">
      <c r="A202" s="125" t="str">
        <f t="shared" si="3"/>
        <v>Smelter ListJ4</v>
      </c>
      <c r="B202" s="125" t="s">
        <v>1115</v>
      </c>
      <c r="C202" s="125" t="s">
        <v>1130</v>
      </c>
      <c r="D202" s="125" t="s">
        <v>1110</v>
      </c>
      <c r="E202" s="238" t="s">
        <v>1111</v>
      </c>
      <c r="F202" s="239" t="s">
        <v>1112</v>
      </c>
      <c r="G202" s="125" t="s">
        <v>1113</v>
      </c>
      <c r="H202" s="274" t="s">
        <v>1114</v>
      </c>
      <c r="I202" s="187" t="s">
        <v>18604</v>
      </c>
    </row>
    <row r="203" spans="1:9">
      <c r="A203" s="125" t="str">
        <f t="shared" si="3"/>
        <v>Smelter ListK4</v>
      </c>
      <c r="B203" s="125" t="s">
        <v>1115</v>
      </c>
      <c r="C203" s="125" t="s">
        <v>1131</v>
      </c>
      <c r="D203" s="125" t="s">
        <v>1132</v>
      </c>
      <c r="E203" s="238" t="s">
        <v>1133</v>
      </c>
      <c r="F203" s="239" t="s">
        <v>1134</v>
      </c>
      <c r="G203" s="125" t="s">
        <v>1135</v>
      </c>
      <c r="H203" s="274" t="s">
        <v>1136</v>
      </c>
      <c r="I203" s="187" t="s">
        <v>18607</v>
      </c>
    </row>
    <row r="204" spans="1:9">
      <c r="A204" s="125" t="str">
        <f t="shared" si="3"/>
        <v>Smelter ListL4</v>
      </c>
      <c r="B204" s="125" t="s">
        <v>1115</v>
      </c>
      <c r="C204" s="125" t="s">
        <v>1137</v>
      </c>
      <c r="D204" s="125" t="s">
        <v>1138</v>
      </c>
      <c r="E204" s="238" t="s">
        <v>1139</v>
      </c>
      <c r="F204" s="239" t="s">
        <v>1140</v>
      </c>
      <c r="G204" s="125" t="s">
        <v>1141</v>
      </c>
      <c r="H204" s="274" t="s">
        <v>1142</v>
      </c>
      <c r="I204" s="187" t="s">
        <v>18608</v>
      </c>
    </row>
    <row r="205" spans="1:9" ht="28.5">
      <c r="A205" s="125" t="str">
        <f t="shared" si="3"/>
        <v>Smelter ListM4</v>
      </c>
      <c r="B205" s="125" t="s">
        <v>1115</v>
      </c>
      <c r="C205" s="125" t="s">
        <v>1143</v>
      </c>
      <c r="D205" s="125" t="s">
        <v>1144</v>
      </c>
      <c r="E205" s="238" t="s">
        <v>1145</v>
      </c>
      <c r="F205" s="239" t="s">
        <v>1146</v>
      </c>
      <c r="G205" s="125" t="s">
        <v>1147</v>
      </c>
      <c r="H205" s="274" t="s">
        <v>1148</v>
      </c>
      <c r="I205" s="187" t="s">
        <v>18609</v>
      </c>
    </row>
    <row r="206" spans="1:9" ht="28.5">
      <c r="A206" s="125" t="str">
        <f t="shared" si="3"/>
        <v>Smelter ListN4</v>
      </c>
      <c r="B206" s="125" t="s">
        <v>1115</v>
      </c>
      <c r="C206" s="125" t="s">
        <v>1149</v>
      </c>
      <c r="D206" s="125" t="s">
        <v>1150</v>
      </c>
      <c r="E206" s="238" t="s">
        <v>1151</v>
      </c>
      <c r="F206" s="239" t="s">
        <v>1152</v>
      </c>
      <c r="G206" s="125" t="s">
        <v>1153</v>
      </c>
      <c r="H206" s="274" t="s">
        <v>1154</v>
      </c>
      <c r="I206" s="125" t="s">
        <v>18610</v>
      </c>
    </row>
    <row r="207" spans="1:9" ht="42.75">
      <c r="A207" s="125" t="str">
        <f t="shared" si="3"/>
        <v>Smelter ListO4</v>
      </c>
      <c r="B207" s="125" t="s">
        <v>1115</v>
      </c>
      <c r="C207" s="125" t="s">
        <v>1155</v>
      </c>
      <c r="D207" s="125" t="s">
        <v>1156</v>
      </c>
      <c r="E207" s="238" t="s">
        <v>1157</v>
      </c>
      <c r="F207" s="239" t="s">
        <v>1158</v>
      </c>
      <c r="G207" s="125" t="s">
        <v>1159</v>
      </c>
      <c r="H207" s="274" t="s">
        <v>1160</v>
      </c>
      <c r="I207" s="125" t="s">
        <v>18611</v>
      </c>
    </row>
    <row r="208" spans="1:9" ht="28.5">
      <c r="A208" s="125" t="str">
        <f t="shared" si="3"/>
        <v>Smelter ListP4</v>
      </c>
      <c r="B208" s="125" t="s">
        <v>1115</v>
      </c>
      <c r="C208" s="125" t="s">
        <v>1161</v>
      </c>
      <c r="D208" s="125" t="s">
        <v>1162</v>
      </c>
      <c r="E208" s="238" t="s">
        <v>1163</v>
      </c>
      <c r="F208" s="239" t="s">
        <v>1164</v>
      </c>
      <c r="G208" s="125" t="s">
        <v>1165</v>
      </c>
      <c r="H208" s="274" t="s">
        <v>1166</v>
      </c>
      <c r="I208" s="125" t="s">
        <v>18612</v>
      </c>
    </row>
    <row r="209" spans="1:9" ht="28.5">
      <c r="A209" s="125" t="str">
        <f t="shared" si="3"/>
        <v>Smelter ListQ4</v>
      </c>
      <c r="B209" s="125" t="s">
        <v>1115</v>
      </c>
      <c r="C209" s="125" t="s">
        <v>1167</v>
      </c>
      <c r="D209" s="125" t="s">
        <v>1040</v>
      </c>
      <c r="E209" s="238" t="s">
        <v>1041</v>
      </c>
      <c r="F209" s="239" t="s">
        <v>1042</v>
      </c>
      <c r="G209" s="125" t="s">
        <v>1043</v>
      </c>
      <c r="H209" s="274" t="s">
        <v>1044</v>
      </c>
      <c r="I209" s="125" t="s">
        <v>18590</v>
      </c>
    </row>
    <row r="210" spans="1:9" ht="28.5">
      <c r="A210" s="125" t="str">
        <f t="shared" si="3"/>
        <v>Smelter ListJ2</v>
      </c>
      <c r="B210" s="125" t="s">
        <v>1115</v>
      </c>
      <c r="C210" s="125" t="s">
        <v>1168</v>
      </c>
      <c r="D210" s="125" t="s">
        <v>1169</v>
      </c>
      <c r="E210" s="238" t="s">
        <v>1170</v>
      </c>
      <c r="F210" s="239" t="s">
        <v>1171</v>
      </c>
      <c r="G210" s="125" t="s">
        <v>1172</v>
      </c>
      <c r="H210" s="274" t="s">
        <v>1173</v>
      </c>
      <c r="I210" s="125" t="s">
        <v>18613</v>
      </c>
    </row>
    <row r="211" spans="1:9" ht="27">
      <c r="A211" s="125" t="str">
        <f t="shared" si="3"/>
        <v>Smelter ListB2</v>
      </c>
      <c r="B211" s="125" t="s">
        <v>1115</v>
      </c>
      <c r="C211" s="125" t="s">
        <v>646</v>
      </c>
      <c r="D211" s="261" t="s">
        <v>1174</v>
      </c>
      <c r="E211" s="238" t="s">
        <v>1175</v>
      </c>
      <c r="F211" s="239" t="s">
        <v>1176</v>
      </c>
      <c r="G211" s="261" t="s">
        <v>1177</v>
      </c>
      <c r="H211" s="274" t="s">
        <v>1178</v>
      </c>
      <c r="I211" s="125" t="s">
        <v>18614</v>
      </c>
    </row>
    <row r="212" spans="1:9" ht="409.5">
      <c r="A212" s="125" t="str">
        <f t="shared" si="3"/>
        <v>Smelter ListB3</v>
      </c>
      <c r="B212" s="125" t="s">
        <v>1115</v>
      </c>
      <c r="C212" s="125" t="s">
        <v>651</v>
      </c>
      <c r="D212" s="261" t="s">
        <v>19360</v>
      </c>
      <c r="E212" s="273" t="s">
        <v>1179</v>
      </c>
      <c r="F212" s="269" t="s">
        <v>1180</v>
      </c>
      <c r="G212" s="262" t="s">
        <v>1181</v>
      </c>
      <c r="H212" s="274" t="s">
        <v>1182</v>
      </c>
      <c r="I212" s="125" t="s">
        <v>18615</v>
      </c>
    </row>
    <row r="213" spans="1:9">
      <c r="A213" s="125" t="str">
        <f t="shared" si="3"/>
        <v>Smelter ListF4</v>
      </c>
      <c r="B213" s="125" t="s">
        <v>1115</v>
      </c>
      <c r="C213" s="125" t="s">
        <v>1092</v>
      </c>
      <c r="D213" s="125" t="s">
        <v>1183</v>
      </c>
      <c r="E213" s="238" t="s">
        <v>1184</v>
      </c>
      <c r="F213" s="239" t="s">
        <v>756</v>
      </c>
      <c r="G213" s="125" t="s">
        <v>1185</v>
      </c>
      <c r="H213" s="274" t="s">
        <v>1186</v>
      </c>
      <c r="I213" s="125" t="s">
        <v>18616</v>
      </c>
    </row>
    <row r="214" spans="1:9" ht="28.5">
      <c r="A214" s="125" t="str">
        <f t="shared" si="3"/>
        <v>Smelter ListG4</v>
      </c>
      <c r="B214" s="125" t="s">
        <v>1115</v>
      </c>
      <c r="C214" s="125" t="s">
        <v>1098</v>
      </c>
      <c r="D214" s="125" t="s">
        <v>1093</v>
      </c>
      <c r="E214" s="238" t="s">
        <v>1094</v>
      </c>
      <c r="F214" s="239" t="s">
        <v>1095</v>
      </c>
      <c r="G214" s="125" t="s">
        <v>1187</v>
      </c>
      <c r="H214" s="274" t="s">
        <v>1097</v>
      </c>
      <c r="I214" s="125" t="s">
        <v>18601</v>
      </c>
    </row>
    <row r="215" spans="1:9" ht="28.5">
      <c r="A215" s="125" t="str">
        <f t="shared" si="3"/>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4">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4"/>
        <v>Smelter ListAH7</v>
      </c>
      <c r="B217" s="125" t="s">
        <v>1115</v>
      </c>
      <c r="C217" s="125" t="s">
        <v>1190</v>
      </c>
      <c r="D217" s="125" t="s">
        <v>26</v>
      </c>
      <c r="E217" s="238" t="s">
        <v>1052</v>
      </c>
      <c r="F217" s="239" t="s">
        <v>1053</v>
      </c>
      <c r="G217" s="125" t="s">
        <v>1054</v>
      </c>
      <c r="H217" s="274" t="s">
        <v>1055</v>
      </c>
      <c r="I217" s="125" t="s">
        <v>18593</v>
      </c>
    </row>
    <row r="218" spans="1:9" ht="42.75">
      <c r="A218" s="125" t="str">
        <f t="shared" si="4"/>
        <v>CheckerA1</v>
      </c>
      <c r="B218" s="125" t="s">
        <v>1191</v>
      </c>
      <c r="C218" s="125" t="s">
        <v>358</v>
      </c>
      <c r="D218" s="125" t="s">
        <v>1192</v>
      </c>
      <c r="E218" s="238" t="s">
        <v>1193</v>
      </c>
      <c r="F218" s="239" t="s">
        <v>1194</v>
      </c>
      <c r="G218" s="125" t="s">
        <v>1195</v>
      </c>
      <c r="H218" s="274" t="s">
        <v>1196</v>
      </c>
      <c r="I218" s="125" t="s">
        <v>18617</v>
      </c>
    </row>
    <row r="219" spans="1:9">
      <c r="A219" s="125" t="str">
        <f t="shared" si="4"/>
        <v>CheckerD1</v>
      </c>
      <c r="B219" s="125" t="s">
        <v>1191</v>
      </c>
      <c r="C219" s="125" t="s">
        <v>1197</v>
      </c>
      <c r="D219" s="125" t="s">
        <v>1198</v>
      </c>
      <c r="E219" s="238" t="s">
        <v>1199</v>
      </c>
      <c r="F219" s="239" t="s">
        <v>1200</v>
      </c>
      <c r="G219" s="125" t="s">
        <v>1201</v>
      </c>
      <c r="H219" s="274" t="s">
        <v>1202</v>
      </c>
      <c r="I219" s="125" t="s">
        <v>18618</v>
      </c>
    </row>
    <row r="220" spans="1:9">
      <c r="A220" s="125" t="str">
        <f t="shared" si="4"/>
        <v>CheckerA3</v>
      </c>
      <c r="B220" s="125" t="s">
        <v>1191</v>
      </c>
      <c r="C220" s="125" t="s">
        <v>367</v>
      </c>
      <c r="D220" s="125" t="s">
        <v>1203</v>
      </c>
      <c r="E220" s="238" t="s">
        <v>1204</v>
      </c>
      <c r="F220" s="239" t="s">
        <v>1205</v>
      </c>
      <c r="G220" s="125" t="s">
        <v>1206</v>
      </c>
      <c r="H220" s="274" t="s">
        <v>1207</v>
      </c>
      <c r="I220" s="125" t="s">
        <v>18619</v>
      </c>
    </row>
    <row r="221" spans="1:9">
      <c r="A221" s="125" t="str">
        <f t="shared" si="4"/>
        <v>CheckerB3</v>
      </c>
      <c r="B221" s="125" t="s">
        <v>1191</v>
      </c>
      <c r="C221" s="125" t="s">
        <v>651</v>
      </c>
      <c r="D221" s="125" t="s">
        <v>1208</v>
      </c>
      <c r="E221" s="238" t="s">
        <v>1209</v>
      </c>
      <c r="F221" s="239" t="s">
        <v>1033</v>
      </c>
      <c r="G221" s="125" t="s">
        <v>1210</v>
      </c>
      <c r="H221" s="274" t="s">
        <v>1211</v>
      </c>
      <c r="I221" s="125" t="s">
        <v>18620</v>
      </c>
    </row>
    <row r="222" spans="1:9">
      <c r="A222" s="125" t="str">
        <f t="shared" si="4"/>
        <v>CheckerC3</v>
      </c>
      <c r="B222" s="125" t="s">
        <v>1191</v>
      </c>
      <c r="C222" s="125" t="s">
        <v>765</v>
      </c>
      <c r="D222" s="125" t="s">
        <v>1212</v>
      </c>
      <c r="E222" s="238" t="s">
        <v>1213</v>
      </c>
      <c r="F222" s="239" t="s">
        <v>1214</v>
      </c>
      <c r="G222" s="125" t="s">
        <v>1215</v>
      </c>
      <c r="H222" s="274" t="s">
        <v>1216</v>
      </c>
      <c r="I222" s="125" t="s">
        <v>18621</v>
      </c>
    </row>
    <row r="223" spans="1:9">
      <c r="A223" s="125" t="str">
        <f t="shared" si="4"/>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4"/>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4"/>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4"/>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4"/>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4"/>
        <v>CheckerCOMP</v>
      </c>
      <c r="B228" s="125" t="s">
        <v>1191</v>
      </c>
      <c r="C228" s="125" t="s">
        <v>1233</v>
      </c>
      <c r="D228" s="125" t="s">
        <v>1234</v>
      </c>
      <c r="E228" s="238" t="s">
        <v>1235</v>
      </c>
      <c r="F228" s="239" t="s">
        <v>1236</v>
      </c>
      <c r="G228" s="125" t="s">
        <v>1237</v>
      </c>
      <c r="H228" s="274" t="s">
        <v>1238</v>
      </c>
      <c r="I228" s="125" t="s">
        <v>18624</v>
      </c>
    </row>
    <row r="229" spans="1:9" ht="28.5">
      <c r="A229" s="125" t="str">
        <f t="shared" si="4"/>
        <v>CheckerJ4</v>
      </c>
      <c r="B229" s="125" t="s">
        <v>1191</v>
      </c>
      <c r="C229" s="125" t="s">
        <v>1130</v>
      </c>
      <c r="D229" s="125" t="s">
        <v>1239</v>
      </c>
      <c r="E229" s="238" t="s">
        <v>1240</v>
      </c>
      <c r="F229" s="239" t="s">
        <v>1241</v>
      </c>
      <c r="G229" s="125" t="s">
        <v>1242</v>
      </c>
      <c r="H229" s="274" t="s">
        <v>1243</v>
      </c>
      <c r="I229" s="125" t="s">
        <v>18625</v>
      </c>
    </row>
    <row r="230" spans="1:9" ht="28.5">
      <c r="A230" s="125" t="str">
        <f t="shared" si="4"/>
        <v>CheckerJ5</v>
      </c>
      <c r="B230" s="125" t="s">
        <v>1191</v>
      </c>
      <c r="C230" s="125" t="s">
        <v>1244</v>
      </c>
      <c r="D230" s="125" t="s">
        <v>1245</v>
      </c>
      <c r="E230" s="238" t="s">
        <v>1246</v>
      </c>
      <c r="F230" s="239" t="s">
        <v>1247</v>
      </c>
      <c r="G230" s="125" t="s">
        <v>1248</v>
      </c>
      <c r="H230" s="274" t="s">
        <v>1249</v>
      </c>
      <c r="I230" s="125" t="s">
        <v>18626</v>
      </c>
    </row>
    <row r="231" spans="1:9" ht="28.5">
      <c r="A231" s="125" t="str">
        <f t="shared" si="4"/>
        <v>CheckerJ6</v>
      </c>
      <c r="B231" s="125" t="s">
        <v>1191</v>
      </c>
      <c r="C231" s="125" t="s">
        <v>1250</v>
      </c>
      <c r="D231" s="125" t="s">
        <v>1251</v>
      </c>
      <c r="E231" s="238" t="s">
        <v>1252</v>
      </c>
      <c r="F231" s="239" t="s">
        <v>1253</v>
      </c>
      <c r="G231" s="125" t="s">
        <v>1254</v>
      </c>
      <c r="H231" s="274" t="s">
        <v>1255</v>
      </c>
      <c r="I231" s="125" t="s">
        <v>18627</v>
      </c>
    </row>
    <row r="232" spans="1:9" ht="28.5">
      <c r="A232" s="125" t="str">
        <f t="shared" si="4"/>
        <v>CheckerJ7</v>
      </c>
      <c r="B232" s="125" t="s">
        <v>1191</v>
      </c>
      <c r="C232" s="125" t="s">
        <v>1256</v>
      </c>
      <c r="D232" s="125" t="s">
        <v>18989</v>
      </c>
      <c r="H232" s="274"/>
      <c r="I232" s="125"/>
    </row>
    <row r="233" spans="1:9">
      <c r="A233" s="125" t="str">
        <f t="shared" si="4"/>
        <v>CheckerJ8</v>
      </c>
      <c r="B233" s="125" t="s">
        <v>1191</v>
      </c>
      <c r="C233" s="125" t="s">
        <v>1259</v>
      </c>
      <c r="H233" s="274"/>
      <c r="I233" s="125"/>
    </row>
    <row r="234" spans="1:9" ht="28.5">
      <c r="A234" s="125" t="str">
        <f t="shared" si="4"/>
        <v>CheckerJ9</v>
      </c>
      <c r="B234" s="125" t="s">
        <v>1191</v>
      </c>
      <c r="C234" s="125" t="s">
        <v>1262</v>
      </c>
      <c r="D234" s="125" t="s">
        <v>18959</v>
      </c>
      <c r="E234" s="238" t="s">
        <v>19625</v>
      </c>
      <c r="F234" s="239" t="s">
        <v>19691</v>
      </c>
      <c r="G234" s="125" t="s">
        <v>1257</v>
      </c>
      <c r="H234" s="274" t="s">
        <v>1258</v>
      </c>
      <c r="I234" s="125" t="s">
        <v>18628</v>
      </c>
    </row>
    <row r="235" spans="1:9" ht="28.5">
      <c r="A235" s="125" t="str">
        <f t="shared" si="4"/>
        <v>CheckerJ10</v>
      </c>
      <c r="B235" s="125" t="s">
        <v>1191</v>
      </c>
      <c r="C235" s="125" t="s">
        <v>1265</v>
      </c>
      <c r="D235" s="125" t="s">
        <v>19074</v>
      </c>
      <c r="E235" s="238" t="s">
        <v>19626</v>
      </c>
      <c r="F235" s="239" t="s">
        <v>19692</v>
      </c>
      <c r="G235" s="125" t="s">
        <v>1260</v>
      </c>
      <c r="H235" s="274" t="s">
        <v>1261</v>
      </c>
      <c r="I235" s="125" t="s">
        <v>18629</v>
      </c>
    </row>
    <row r="236" spans="1:9" ht="28.5">
      <c r="A236" s="125" t="str">
        <f t="shared" si="4"/>
        <v>CheckerJ11</v>
      </c>
      <c r="B236" s="125" t="s">
        <v>1191</v>
      </c>
      <c r="C236" s="125" t="s">
        <v>1268</v>
      </c>
      <c r="D236" s="125" t="s">
        <v>18960</v>
      </c>
      <c r="E236" s="238" t="s">
        <v>19627</v>
      </c>
      <c r="F236" s="239" t="s">
        <v>19693</v>
      </c>
      <c r="G236" s="125" t="s">
        <v>1263</v>
      </c>
      <c r="H236" s="274" t="s">
        <v>1264</v>
      </c>
      <c r="I236" s="125" t="s">
        <v>18630</v>
      </c>
    </row>
    <row r="237" spans="1:9" ht="42.75">
      <c r="A237" s="125" t="str">
        <f t="shared" si="4"/>
        <v>CheckerJ12</v>
      </c>
      <c r="B237" s="125" t="s">
        <v>1191</v>
      </c>
      <c r="C237" s="125" t="s">
        <v>1271</v>
      </c>
      <c r="D237" s="125" t="s">
        <v>18961</v>
      </c>
      <c r="E237" s="238" t="s">
        <v>19628</v>
      </c>
      <c r="F237" s="239" t="s">
        <v>19694</v>
      </c>
      <c r="G237" s="249" t="s">
        <v>1266</v>
      </c>
      <c r="H237" s="274" t="s">
        <v>1267</v>
      </c>
      <c r="I237" s="125" t="s">
        <v>18631</v>
      </c>
    </row>
    <row r="238" spans="1:9" ht="42.75">
      <c r="A238" s="125" t="str">
        <f t="shared" si="4"/>
        <v>CheckerJ13</v>
      </c>
      <c r="B238" s="125" t="s">
        <v>1191</v>
      </c>
      <c r="C238" s="125" t="s">
        <v>1272</v>
      </c>
      <c r="D238" s="125" t="s">
        <v>18962</v>
      </c>
      <c r="E238" s="238" t="s">
        <v>19630</v>
      </c>
      <c r="F238" s="239" t="s">
        <v>19695</v>
      </c>
      <c r="G238" s="249" t="s">
        <v>1269</v>
      </c>
      <c r="H238" s="274" t="s">
        <v>1270</v>
      </c>
      <c r="I238" s="125" t="s">
        <v>18632</v>
      </c>
    </row>
    <row r="239" spans="1:9" ht="28.5">
      <c r="A239" s="125" t="str">
        <f t="shared" si="4"/>
        <v>CheckerJ15</v>
      </c>
      <c r="B239" s="125" t="s">
        <v>1191</v>
      </c>
      <c r="C239" s="125" t="s">
        <v>1275</v>
      </c>
      <c r="D239" s="125" t="s">
        <v>18963</v>
      </c>
      <c r="E239" s="238" t="s">
        <v>19629</v>
      </c>
      <c r="F239" s="239" t="s">
        <v>19696</v>
      </c>
      <c r="G239" s="125" t="s">
        <v>1273</v>
      </c>
      <c r="H239" s="274" t="s">
        <v>1274</v>
      </c>
      <c r="I239" s="125" t="s">
        <v>18633</v>
      </c>
    </row>
    <row r="240" spans="1:9" ht="42.75">
      <c r="A240" s="125" t="str">
        <f t="shared" si="4"/>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4"/>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4"/>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4"/>
        <v>CheckerJ20</v>
      </c>
      <c r="B243" s="125" t="s">
        <v>1191</v>
      </c>
      <c r="C243" s="125" t="s">
        <v>1278</v>
      </c>
      <c r="D243" s="244" t="s">
        <v>18970</v>
      </c>
      <c r="E243" s="245" t="s">
        <v>19634</v>
      </c>
      <c r="F243" s="251" t="s">
        <v>19950</v>
      </c>
      <c r="G243" s="95" t="s">
        <v>19717</v>
      </c>
      <c r="H243" s="274" t="s">
        <v>19771</v>
      </c>
      <c r="I243" s="125" t="s">
        <v>19825</v>
      </c>
    </row>
    <row r="244" spans="1:9" ht="42.75">
      <c r="A244" s="125" t="str">
        <f t="shared" si="4"/>
        <v>CheckerJ21</v>
      </c>
      <c r="B244" s="125" t="s">
        <v>1191</v>
      </c>
      <c r="C244" s="125" t="s">
        <v>1279</v>
      </c>
      <c r="D244" s="244" t="s">
        <v>18971</v>
      </c>
      <c r="E244" s="245" t="s">
        <v>19635</v>
      </c>
      <c r="F244" s="251" t="s">
        <v>19951</v>
      </c>
      <c r="G244" s="95" t="s">
        <v>19718</v>
      </c>
      <c r="H244" s="274" t="s">
        <v>19772</v>
      </c>
      <c r="I244" s="125" t="s">
        <v>19826</v>
      </c>
    </row>
    <row r="245" spans="1:9" ht="42.75">
      <c r="A245" s="125" t="str">
        <f t="shared" si="4"/>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4"/>
        <v>CheckerJ23</v>
      </c>
      <c r="B246" s="125" t="s">
        <v>1191</v>
      </c>
      <c r="C246" s="125" t="s">
        <v>1281</v>
      </c>
      <c r="E246" s="242"/>
      <c r="G246"/>
      <c r="H246" s="274"/>
      <c r="I246" s="125"/>
    </row>
    <row r="247" spans="1:9" ht="13.5" customHeight="1">
      <c r="A247" s="125" t="str">
        <f t="shared" si="4"/>
        <v>CheckerJ24</v>
      </c>
      <c r="B247" s="125" t="s">
        <v>1191</v>
      </c>
      <c r="C247" s="125" t="s">
        <v>1282</v>
      </c>
      <c r="E247" s="242"/>
      <c r="G247"/>
      <c r="H247" s="274"/>
      <c r="I247" s="125"/>
    </row>
    <row r="248" spans="1:9" ht="13.5" customHeight="1">
      <c r="A248" s="125" t="str">
        <f t="shared" si="4"/>
        <v>CheckerJ25</v>
      </c>
      <c r="B248" s="125" t="s">
        <v>1191</v>
      </c>
      <c r="C248" s="125" t="s">
        <v>18965</v>
      </c>
      <c r="E248" s="242"/>
      <c r="G248"/>
      <c r="H248" s="274"/>
      <c r="I248" s="125"/>
    </row>
    <row r="249" spans="1:9" ht="13.5" customHeight="1">
      <c r="A249" s="125" t="str">
        <f t="shared" si="4"/>
        <v>CheckerJ26</v>
      </c>
      <c r="B249" s="125" t="s">
        <v>1191</v>
      </c>
      <c r="C249" s="125" t="s">
        <v>18966</v>
      </c>
      <c r="E249" s="242"/>
      <c r="G249"/>
      <c r="H249" s="274"/>
      <c r="I249" s="125"/>
    </row>
    <row r="250" spans="1:9" ht="57">
      <c r="A250" s="125" t="str">
        <f t="shared" si="4"/>
        <v>CheckerJ28</v>
      </c>
      <c r="B250" s="125" t="s">
        <v>1191</v>
      </c>
      <c r="C250" s="125" t="s">
        <v>1283</v>
      </c>
      <c r="D250" s="244" t="s">
        <v>18973</v>
      </c>
      <c r="E250" s="245" t="s">
        <v>19637</v>
      </c>
      <c r="F250" s="251" t="s">
        <v>19953</v>
      </c>
      <c r="G250" s="256" t="s">
        <v>19720</v>
      </c>
      <c r="H250" s="274" t="s">
        <v>19774</v>
      </c>
      <c r="I250" s="125" t="s">
        <v>19828</v>
      </c>
    </row>
    <row r="251" spans="1:9" ht="57">
      <c r="A251" s="125" t="str">
        <f t="shared" si="4"/>
        <v>CheckerJ29</v>
      </c>
      <c r="B251" s="125" t="s">
        <v>1191</v>
      </c>
      <c r="C251" s="125" t="s">
        <v>1284</v>
      </c>
      <c r="D251" s="244" t="s">
        <v>18974</v>
      </c>
      <c r="E251" s="245" t="s">
        <v>19638</v>
      </c>
      <c r="F251" s="251" t="s">
        <v>19954</v>
      </c>
      <c r="G251" s="256" t="s">
        <v>19721</v>
      </c>
      <c r="H251" s="274" t="s">
        <v>19775</v>
      </c>
      <c r="I251" s="125" t="s">
        <v>19829</v>
      </c>
    </row>
    <row r="252" spans="1:9" ht="57">
      <c r="A252" s="125" t="str">
        <f t="shared" si="4"/>
        <v>CheckerJ30</v>
      </c>
      <c r="B252" s="125" t="s">
        <v>1191</v>
      </c>
      <c r="C252" s="125" t="s">
        <v>18975</v>
      </c>
      <c r="D252" s="244" t="s">
        <v>18983</v>
      </c>
      <c r="E252" s="245" t="s">
        <v>19639</v>
      </c>
      <c r="F252" s="251" t="s">
        <v>19955</v>
      </c>
      <c r="G252" s="256" t="s">
        <v>19722</v>
      </c>
      <c r="H252" s="274" t="s">
        <v>19776</v>
      </c>
      <c r="I252" s="125" t="s">
        <v>19830</v>
      </c>
    </row>
    <row r="253" spans="1:9" ht="57">
      <c r="A253" s="125" t="str">
        <f t="shared" si="4"/>
        <v>CheckerJ31</v>
      </c>
      <c r="B253" s="125" t="s">
        <v>1191</v>
      </c>
      <c r="C253" s="125" t="s">
        <v>18976</v>
      </c>
      <c r="D253" s="244" t="s">
        <v>18984</v>
      </c>
      <c r="E253" s="245" t="s">
        <v>19640</v>
      </c>
      <c r="F253" s="251" t="s">
        <v>19956</v>
      </c>
      <c r="G253" s="256" t="s">
        <v>19723</v>
      </c>
      <c r="H253" s="274" t="s">
        <v>19777</v>
      </c>
      <c r="I253" s="125" t="s">
        <v>19831</v>
      </c>
    </row>
    <row r="254" spans="1:9" ht="57">
      <c r="A254" s="125" t="str">
        <f t="shared" si="4"/>
        <v>CheckerJ32</v>
      </c>
      <c r="B254" s="125" t="s">
        <v>1191</v>
      </c>
      <c r="C254" s="125" t="s">
        <v>18977</v>
      </c>
      <c r="D254" s="244" t="s">
        <v>18985</v>
      </c>
      <c r="E254" s="245" t="s">
        <v>19641</v>
      </c>
      <c r="F254" s="251" t="s">
        <v>19957</v>
      </c>
      <c r="G254" s="256" t="s">
        <v>19724</v>
      </c>
      <c r="H254" s="274" t="s">
        <v>19778</v>
      </c>
      <c r="I254" s="125" t="s">
        <v>19832</v>
      </c>
    </row>
    <row r="255" spans="1:9" ht="57">
      <c r="A255" s="125" t="str">
        <f t="shared" si="4"/>
        <v>CheckerJ33</v>
      </c>
      <c r="B255" s="125" t="s">
        <v>1191</v>
      </c>
      <c r="C255" s="125" t="s">
        <v>18978</v>
      </c>
      <c r="D255" s="244" t="s">
        <v>18986</v>
      </c>
      <c r="E255" s="245" t="s">
        <v>19642</v>
      </c>
      <c r="F255" s="251" t="s">
        <v>19958</v>
      </c>
      <c r="G255" s="256" t="s">
        <v>19725</v>
      </c>
      <c r="H255" s="274" t="s">
        <v>19779</v>
      </c>
      <c r="I255" s="125" t="s">
        <v>19833</v>
      </c>
    </row>
    <row r="256" spans="1:9">
      <c r="A256" s="125" t="str">
        <f t="shared" si="4"/>
        <v>CheckerJ34</v>
      </c>
      <c r="B256" s="125" t="s">
        <v>1191</v>
      </c>
      <c r="C256" s="125" t="s">
        <v>18979</v>
      </c>
      <c r="D256" s="244"/>
      <c r="E256" s="245"/>
      <c r="F256" s="252"/>
      <c r="G256" s="256"/>
      <c r="H256" s="274"/>
      <c r="I256" s="125"/>
    </row>
    <row r="257" spans="1:9">
      <c r="A257" s="125" t="str">
        <f t="shared" si="4"/>
        <v>CheckerJ35</v>
      </c>
      <c r="B257" s="125" t="s">
        <v>1191</v>
      </c>
      <c r="C257" s="125" t="s">
        <v>18980</v>
      </c>
      <c r="D257" s="244"/>
      <c r="E257" s="245"/>
      <c r="F257" s="252"/>
      <c r="G257" s="256"/>
      <c r="H257" s="274"/>
      <c r="I257" s="125"/>
    </row>
    <row r="258" spans="1:9">
      <c r="A258" s="125" t="str">
        <f t="shared" si="4"/>
        <v>CheckerJ36</v>
      </c>
      <c r="B258" s="125" t="s">
        <v>1191</v>
      </c>
      <c r="C258" s="125" t="s">
        <v>18981</v>
      </c>
      <c r="D258" s="244"/>
      <c r="E258" s="245"/>
      <c r="F258" s="252"/>
      <c r="G258" s="256"/>
      <c r="H258" s="274"/>
      <c r="I258" s="125"/>
    </row>
    <row r="259" spans="1:9">
      <c r="A259" s="125" t="str">
        <f t="shared" si="4"/>
        <v>CheckerJ37</v>
      </c>
      <c r="B259" s="125" t="s">
        <v>1191</v>
      </c>
      <c r="C259" s="125" t="s">
        <v>18982</v>
      </c>
      <c r="D259" s="244"/>
      <c r="E259" s="245"/>
      <c r="F259" s="252"/>
      <c r="G259" s="256"/>
      <c r="H259" s="274"/>
      <c r="I259" s="125"/>
    </row>
    <row r="260" spans="1:9" ht="71.25">
      <c r="A260" s="125" t="str">
        <f t="shared" si="4"/>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4"/>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4"/>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4"/>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4"/>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4"/>
        <v>CheckerJ44</v>
      </c>
      <c r="B265" s="125" t="s">
        <v>1191</v>
      </c>
      <c r="C265" s="125" t="s">
        <v>18993</v>
      </c>
      <c r="D265" s="244" t="s">
        <v>19080</v>
      </c>
      <c r="E265" s="245" t="s">
        <v>19648</v>
      </c>
      <c r="F265" s="251" t="s">
        <v>19964</v>
      </c>
      <c r="G265" s="249" t="s">
        <v>19731</v>
      </c>
      <c r="H265" s="274" t="s">
        <v>19785</v>
      </c>
      <c r="I265" s="125" t="s">
        <v>19839</v>
      </c>
    </row>
    <row r="266" spans="1:9" ht="15">
      <c r="A266" s="125" t="str">
        <f t="shared" si="4"/>
        <v>CheckerJ45</v>
      </c>
      <c r="B266" s="125" t="s">
        <v>1191</v>
      </c>
      <c r="C266" s="125" t="s">
        <v>18994</v>
      </c>
      <c r="D266" s="244"/>
      <c r="E266" s="245"/>
      <c r="F266" s="251"/>
      <c r="G266" s="249"/>
      <c r="H266" s="274"/>
      <c r="I266" s="125"/>
    </row>
    <row r="267" spans="1:9" ht="15">
      <c r="A267" s="125" t="str">
        <f t="shared" si="4"/>
        <v>CheckerJ46</v>
      </c>
      <c r="B267" s="125" t="s">
        <v>1191</v>
      </c>
      <c r="C267" s="125" t="s">
        <v>18995</v>
      </c>
      <c r="D267" s="244"/>
      <c r="E267" s="245"/>
      <c r="F267" s="251"/>
      <c r="G267" s="249"/>
      <c r="H267" s="274"/>
      <c r="I267" s="125"/>
    </row>
    <row r="268" spans="1:9" ht="15">
      <c r="A268" s="125" t="str">
        <f t="shared" si="4"/>
        <v>CheckerJ47</v>
      </c>
      <c r="B268" s="125" t="s">
        <v>1191</v>
      </c>
      <c r="C268" s="125" t="s">
        <v>18996</v>
      </c>
      <c r="D268" s="244"/>
      <c r="E268" s="245"/>
      <c r="F268" s="251"/>
      <c r="G268" s="249"/>
      <c r="H268" s="274"/>
      <c r="I268" s="125"/>
    </row>
    <row r="269" spans="1:9" ht="15">
      <c r="A269" s="125" t="str">
        <f t="shared" si="4"/>
        <v>CheckerJ48</v>
      </c>
      <c r="B269" s="125" t="s">
        <v>1191</v>
      </c>
      <c r="C269" s="125" t="s">
        <v>18997</v>
      </c>
      <c r="D269" s="244"/>
      <c r="E269" s="245"/>
      <c r="F269" s="251"/>
      <c r="G269" s="249"/>
      <c r="H269" s="274"/>
      <c r="I269" s="125"/>
    </row>
    <row r="270" spans="1:9" ht="71.25">
      <c r="A270" s="125" t="str">
        <f t="shared" si="4"/>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4"/>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4"/>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4"/>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4"/>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4"/>
        <v>CheckerJ55</v>
      </c>
      <c r="B275" s="125" t="s">
        <v>1191</v>
      </c>
      <c r="C275" s="125" t="s">
        <v>19003</v>
      </c>
      <c r="D275" s="244" t="s">
        <v>19086</v>
      </c>
      <c r="E275" s="245" t="s">
        <v>19654</v>
      </c>
      <c r="F275" s="251" t="s">
        <v>19970</v>
      </c>
      <c r="G275" s="249" t="s">
        <v>19737</v>
      </c>
      <c r="H275" s="274" t="s">
        <v>19791</v>
      </c>
      <c r="I275" s="125" t="s">
        <v>19845</v>
      </c>
    </row>
    <row r="276" spans="1:9" ht="15">
      <c r="A276" s="125" t="str">
        <f t="shared" si="4"/>
        <v>CheckerJ56</v>
      </c>
      <c r="B276" s="125" t="s">
        <v>1191</v>
      </c>
      <c r="C276" s="125" t="s">
        <v>19004</v>
      </c>
      <c r="D276" s="244"/>
      <c r="E276" s="245"/>
      <c r="F276" s="251"/>
      <c r="G276" s="249"/>
      <c r="H276" s="274"/>
      <c r="I276" s="125"/>
    </row>
    <row r="277" spans="1:9" ht="15">
      <c r="A277" s="125" t="str">
        <f t="shared" si="4"/>
        <v>CheckerJ57</v>
      </c>
      <c r="B277" s="125" t="s">
        <v>1191</v>
      </c>
      <c r="C277" s="125" t="s">
        <v>19005</v>
      </c>
      <c r="D277" s="244"/>
      <c r="E277" s="245"/>
      <c r="F277" s="251"/>
      <c r="G277" s="249"/>
      <c r="H277" s="274"/>
      <c r="I277" s="125"/>
    </row>
    <row r="278" spans="1:9" ht="15">
      <c r="A278" s="125" t="str">
        <f t="shared" si="4"/>
        <v>CheckerJ58</v>
      </c>
      <c r="B278" s="125" t="s">
        <v>1191</v>
      </c>
      <c r="C278" s="125" t="s">
        <v>19006</v>
      </c>
      <c r="D278" s="244"/>
      <c r="E278" s="245"/>
      <c r="F278" s="251"/>
      <c r="G278" s="249"/>
      <c r="H278" s="274"/>
      <c r="I278" s="125"/>
    </row>
    <row r="279" spans="1:9" ht="15">
      <c r="A279" s="125" t="str">
        <f t="shared" si="4"/>
        <v>CheckerJ59</v>
      </c>
      <c r="B279" s="125" t="s">
        <v>1191</v>
      </c>
      <c r="C279" s="125" t="s">
        <v>19007</v>
      </c>
      <c r="D279" s="244"/>
      <c r="E279" s="245"/>
      <c r="F279" s="251"/>
      <c r="G279" s="249"/>
      <c r="H279" s="274"/>
      <c r="I279" s="125"/>
    </row>
    <row r="280" spans="1:9" ht="42.75">
      <c r="A280" s="125" t="str">
        <f t="shared" ref="A280:A345" si="5">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5"/>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5"/>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5"/>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5"/>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5"/>
        <v>CheckerJ66</v>
      </c>
      <c r="B285" s="125" t="s">
        <v>1191</v>
      </c>
      <c r="C285" s="125" t="s">
        <v>19013</v>
      </c>
      <c r="D285" s="125" t="s">
        <v>19092</v>
      </c>
      <c r="E285" s="238" t="s">
        <v>19660</v>
      </c>
      <c r="F285" s="239" t="s">
        <v>19702</v>
      </c>
      <c r="G285" s="249" t="s">
        <v>19743</v>
      </c>
      <c r="H285" s="274" t="s">
        <v>19797</v>
      </c>
      <c r="I285" s="125" t="s">
        <v>19851</v>
      </c>
    </row>
    <row r="286" spans="1:9" ht="15">
      <c r="A286" s="125" t="str">
        <f t="shared" si="5"/>
        <v>CheckerJ67</v>
      </c>
      <c r="B286" s="125" t="s">
        <v>1191</v>
      </c>
      <c r="C286" s="125" t="s">
        <v>19014</v>
      </c>
      <c r="G286" s="309"/>
      <c r="H286" s="274"/>
      <c r="I286" s="125"/>
    </row>
    <row r="287" spans="1:9" ht="15">
      <c r="A287" s="125" t="str">
        <f t="shared" si="5"/>
        <v>CheckerJ68</v>
      </c>
      <c r="B287" s="125" t="s">
        <v>1191</v>
      </c>
      <c r="C287" s="125" t="s">
        <v>19015</v>
      </c>
      <c r="G287" s="309"/>
      <c r="H287" s="274"/>
      <c r="I287" s="125"/>
    </row>
    <row r="288" spans="1:9">
      <c r="A288" s="125" t="str">
        <f t="shared" si="5"/>
        <v>CheckerJ69</v>
      </c>
      <c r="B288" s="125" t="s">
        <v>1191</v>
      </c>
      <c r="C288" s="125" t="s">
        <v>19016</v>
      </c>
      <c r="G288"/>
      <c r="H288" s="274"/>
      <c r="I288" s="125"/>
    </row>
    <row r="289" spans="1:9">
      <c r="A289" s="125" t="str">
        <f t="shared" si="5"/>
        <v>CheckerJ70</v>
      </c>
      <c r="B289" s="125" t="s">
        <v>1191</v>
      </c>
      <c r="C289" s="125" t="s">
        <v>19017</v>
      </c>
      <c r="G289"/>
      <c r="H289" s="274"/>
      <c r="I289" s="125"/>
    </row>
    <row r="290" spans="1:9" ht="57">
      <c r="A290" s="125" t="str">
        <f t="shared" si="5"/>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5"/>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5"/>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5"/>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5"/>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5"/>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5"/>
        <v>CheckerJ78</v>
      </c>
      <c r="B296" s="125" t="s">
        <v>1191</v>
      </c>
      <c r="C296" s="125" t="s">
        <v>19022</v>
      </c>
      <c r="G296"/>
      <c r="H296" s="274"/>
    </row>
    <row r="297" spans="1:9" ht="51.95" customHeight="1">
      <c r="A297" s="125" t="str">
        <f t="shared" si="5"/>
        <v>CheckerJ79</v>
      </c>
      <c r="B297" s="125" t="s">
        <v>1191</v>
      </c>
      <c r="C297" s="125" t="s">
        <v>19023</v>
      </c>
      <c r="G297"/>
      <c r="H297" s="274"/>
    </row>
    <row r="298" spans="1:9" ht="51.95" customHeight="1">
      <c r="A298" s="125" t="str">
        <f t="shared" si="5"/>
        <v>CheckerJ80</v>
      </c>
      <c r="B298" s="125" t="s">
        <v>1191</v>
      </c>
      <c r="C298" s="125" t="s">
        <v>19024</v>
      </c>
      <c r="G298"/>
      <c r="H298" s="274"/>
    </row>
    <row r="299" spans="1:9">
      <c r="A299" s="125" t="str">
        <f t="shared" si="5"/>
        <v>CheckerJ81</v>
      </c>
      <c r="B299" s="125" t="s">
        <v>1191</v>
      </c>
      <c r="C299" s="125" t="s">
        <v>19025</v>
      </c>
      <c r="G299"/>
      <c r="H299" s="274"/>
    </row>
    <row r="300" spans="1:9" ht="57">
      <c r="A300" s="125" t="str">
        <f t="shared" si="5"/>
        <v>CheckerJ83</v>
      </c>
      <c r="B300" s="125" t="s">
        <v>1191</v>
      </c>
      <c r="C300" s="125" t="s">
        <v>19026</v>
      </c>
      <c r="D300" s="244" t="s">
        <v>19099</v>
      </c>
      <c r="E300" s="245" t="s">
        <v>19667</v>
      </c>
      <c r="F300" s="251" t="s">
        <v>19971</v>
      </c>
      <c r="G300" s="256" t="s">
        <v>19750</v>
      </c>
      <c r="H300" s="274" t="s">
        <v>19804</v>
      </c>
      <c r="I300" s="125" t="s">
        <v>19858</v>
      </c>
    </row>
    <row r="301" spans="1:9" ht="57">
      <c r="A301" s="125" t="str">
        <f t="shared" si="5"/>
        <v>CheckerJ84</v>
      </c>
      <c r="B301" s="125" t="s">
        <v>1191</v>
      </c>
      <c r="C301" s="125" t="s">
        <v>19027</v>
      </c>
      <c r="D301" s="244" t="s">
        <v>19100</v>
      </c>
      <c r="E301" s="245" t="s">
        <v>19668</v>
      </c>
      <c r="F301" s="251" t="s">
        <v>19972</v>
      </c>
      <c r="G301" s="256" t="s">
        <v>19751</v>
      </c>
      <c r="H301" s="274" t="s">
        <v>19805</v>
      </c>
      <c r="I301" s="125" t="s">
        <v>19859</v>
      </c>
    </row>
    <row r="302" spans="1:9" ht="57">
      <c r="A302" s="125" t="str">
        <f t="shared" si="5"/>
        <v>CheckerJ85</v>
      </c>
      <c r="B302" s="125" t="s">
        <v>1191</v>
      </c>
      <c r="C302" s="125" t="s">
        <v>19028</v>
      </c>
      <c r="D302" s="244" t="s">
        <v>19101</v>
      </c>
      <c r="E302" s="245" t="s">
        <v>19669</v>
      </c>
      <c r="F302" s="251" t="s">
        <v>19973</v>
      </c>
      <c r="G302" s="256" t="s">
        <v>19752</v>
      </c>
      <c r="H302" s="274" t="s">
        <v>19806</v>
      </c>
      <c r="I302" s="125" t="s">
        <v>19860</v>
      </c>
    </row>
    <row r="303" spans="1:9" ht="57">
      <c r="A303" s="125" t="str">
        <f t="shared" si="5"/>
        <v>CheckerJ86</v>
      </c>
      <c r="B303" s="125" t="s">
        <v>1191</v>
      </c>
      <c r="C303" s="125" t="s">
        <v>19029</v>
      </c>
      <c r="D303" s="244" t="s">
        <v>19102</v>
      </c>
      <c r="E303" s="245" t="s">
        <v>19670</v>
      </c>
      <c r="F303" s="251" t="s">
        <v>19974</v>
      </c>
      <c r="G303" s="256" t="s">
        <v>19753</v>
      </c>
      <c r="H303" s="274" t="s">
        <v>19807</v>
      </c>
      <c r="I303" s="125" t="s">
        <v>19861</v>
      </c>
    </row>
    <row r="304" spans="1:9" ht="57">
      <c r="A304" s="125" t="str">
        <f t="shared" si="5"/>
        <v>CheckerJ87</v>
      </c>
      <c r="B304" s="125" t="s">
        <v>1191</v>
      </c>
      <c r="C304" s="125" t="s">
        <v>19030</v>
      </c>
      <c r="D304" s="244" t="s">
        <v>19103</v>
      </c>
      <c r="E304" s="245" t="s">
        <v>19671</v>
      </c>
      <c r="F304" s="251" t="s">
        <v>19975</v>
      </c>
      <c r="G304" s="256" t="s">
        <v>19754</v>
      </c>
      <c r="H304" s="274" t="s">
        <v>19808</v>
      </c>
      <c r="I304" s="125" t="s">
        <v>19862</v>
      </c>
    </row>
    <row r="305" spans="1:9" ht="57">
      <c r="A305" s="125" t="str">
        <f t="shared" si="5"/>
        <v>CheckerJ88</v>
      </c>
      <c r="B305" s="125" t="s">
        <v>1191</v>
      </c>
      <c r="C305" s="125" t="s">
        <v>19031</v>
      </c>
      <c r="D305" s="244" t="s">
        <v>19104</v>
      </c>
      <c r="E305" s="245" t="s">
        <v>19672</v>
      </c>
      <c r="F305" s="251" t="s">
        <v>19976</v>
      </c>
      <c r="G305" s="256" t="s">
        <v>19755</v>
      </c>
      <c r="H305" s="274" t="s">
        <v>19809</v>
      </c>
      <c r="I305" s="125" t="s">
        <v>19863</v>
      </c>
    </row>
    <row r="306" spans="1:9">
      <c r="A306" s="125" t="str">
        <f t="shared" si="5"/>
        <v>CheckerJ89</v>
      </c>
      <c r="B306" s="125" t="s">
        <v>1191</v>
      </c>
      <c r="C306" s="125" t="s">
        <v>19032</v>
      </c>
      <c r="D306" s="244"/>
      <c r="E306" s="245"/>
      <c r="F306" s="251"/>
      <c r="G306" s="256"/>
      <c r="H306" s="274"/>
      <c r="I306" s="125"/>
    </row>
    <row r="307" spans="1:9">
      <c r="A307" s="125" t="str">
        <f t="shared" si="5"/>
        <v>CheckerJ90</v>
      </c>
      <c r="B307" s="125" t="s">
        <v>1191</v>
      </c>
      <c r="C307" s="125" t="s">
        <v>19033</v>
      </c>
      <c r="D307" s="244"/>
      <c r="E307" s="245"/>
      <c r="F307" s="251"/>
      <c r="G307" s="256"/>
      <c r="H307" s="274"/>
      <c r="I307" s="125"/>
    </row>
    <row r="308" spans="1:9">
      <c r="A308" s="125" t="str">
        <f t="shared" si="5"/>
        <v>CheckerJ91</v>
      </c>
      <c r="B308" s="125" t="s">
        <v>1191</v>
      </c>
      <c r="C308" s="125" t="s">
        <v>19034</v>
      </c>
      <c r="D308" s="244"/>
      <c r="E308" s="245"/>
      <c r="F308" s="251"/>
      <c r="G308" s="256"/>
      <c r="H308" s="274"/>
      <c r="I308" s="125"/>
    </row>
    <row r="309" spans="1:9">
      <c r="A309" s="125" t="str">
        <f t="shared" si="5"/>
        <v>CheckerJ92</v>
      </c>
      <c r="B309" s="125" t="s">
        <v>1191</v>
      </c>
      <c r="C309" s="125" t="s">
        <v>19035</v>
      </c>
      <c r="D309" s="244"/>
      <c r="E309" s="245"/>
      <c r="F309" s="251"/>
      <c r="G309" s="256"/>
      <c r="H309" s="274"/>
      <c r="I309" s="125"/>
    </row>
    <row r="310" spans="1:9" ht="51.6" customHeight="1">
      <c r="A310" s="125" t="str">
        <f t="shared" si="5"/>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5"/>
        <v>CheckerJ95</v>
      </c>
      <c r="B311" s="125" t="s">
        <v>1191</v>
      </c>
      <c r="C311" s="125" t="s">
        <v>19039</v>
      </c>
      <c r="D311" s="244" t="s">
        <v>19038</v>
      </c>
      <c r="E311" s="245" t="s">
        <v>19674</v>
      </c>
      <c r="F311" s="251" t="s">
        <v>19710</v>
      </c>
      <c r="G311" s="263" t="s">
        <v>19757</v>
      </c>
      <c r="H311" s="274" t="s">
        <v>19811</v>
      </c>
      <c r="I311" s="125" t="s">
        <v>19865</v>
      </c>
    </row>
    <row r="312" spans="1:9" ht="57">
      <c r="A312" s="125" t="str">
        <f t="shared" si="5"/>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5"/>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5"/>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5"/>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5"/>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5"/>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5"/>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5"/>
        <v>CheckerJ104</v>
      </c>
      <c r="B319" s="125" t="s">
        <v>1191</v>
      </c>
      <c r="C319" s="125" t="s">
        <v>19054</v>
      </c>
      <c r="D319" s="244"/>
      <c r="E319" s="245"/>
      <c r="F319" s="251"/>
      <c r="G319" s="308"/>
      <c r="H319" s="274"/>
      <c r="I319" s="125"/>
    </row>
    <row r="320" spans="1:9" ht="15">
      <c r="A320" s="125" t="str">
        <f t="shared" si="5"/>
        <v>CheckerJ105</v>
      </c>
      <c r="B320" s="125" t="s">
        <v>1191</v>
      </c>
      <c r="C320" s="125" t="s">
        <v>19055</v>
      </c>
      <c r="D320" s="244"/>
      <c r="E320" s="245"/>
      <c r="F320" s="251"/>
      <c r="G320" s="308"/>
      <c r="H320" s="274"/>
      <c r="I320" s="125"/>
    </row>
    <row r="321" spans="1:9" ht="15">
      <c r="A321" s="125" t="str">
        <f t="shared" si="5"/>
        <v>CheckerJ106</v>
      </c>
      <c r="B321" s="125" t="s">
        <v>1191</v>
      </c>
      <c r="C321" s="125" t="s">
        <v>19056</v>
      </c>
      <c r="D321" s="244"/>
      <c r="E321" s="245"/>
      <c r="F321" s="251"/>
      <c r="G321" s="308"/>
      <c r="H321" s="274"/>
      <c r="I321" s="125"/>
    </row>
    <row r="322" spans="1:9" ht="15">
      <c r="A322" s="125" t="str">
        <f t="shared" si="5"/>
        <v>CheckerJ107</v>
      </c>
      <c r="B322" s="125" t="s">
        <v>1191</v>
      </c>
      <c r="C322" s="125" t="s">
        <v>19057</v>
      </c>
      <c r="D322" s="244"/>
      <c r="E322" s="245"/>
      <c r="F322" s="251"/>
      <c r="G322" s="308"/>
      <c r="H322" s="274"/>
      <c r="I322" s="125"/>
    </row>
    <row r="323" spans="1:9" ht="42.75" customHeight="1">
      <c r="A323" s="125" t="str">
        <f t="shared" si="5"/>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5"/>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5"/>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5"/>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5"/>
        <v>CheckerJ112</v>
      </c>
      <c r="B327" s="125" t="s">
        <v>1191</v>
      </c>
      <c r="C327" s="125" t="s">
        <v>19064</v>
      </c>
      <c r="D327" s="125" t="s">
        <v>19065</v>
      </c>
      <c r="E327" s="265" t="s">
        <v>19686</v>
      </c>
      <c r="F327" s="239" t="s">
        <v>1285</v>
      </c>
      <c r="G327" s="125" t="s">
        <v>1286</v>
      </c>
      <c r="H327" s="274" t="s">
        <v>1287</v>
      </c>
      <c r="I327" s="125" t="s">
        <v>18634</v>
      </c>
    </row>
    <row r="328" spans="1:9" ht="42.75">
      <c r="A328" s="125" t="str">
        <f t="shared" si="5"/>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5"/>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5"/>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5"/>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5"/>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5"/>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5"/>
        <v>Checker</v>
      </c>
      <c r="B334" s="125" t="s">
        <v>1191</v>
      </c>
      <c r="D334" s="125" t="s">
        <v>1288</v>
      </c>
      <c r="E334" s="242" t="s">
        <v>1289</v>
      </c>
      <c r="F334" s="239" t="s">
        <v>1290</v>
      </c>
      <c r="G334" s="246" t="s">
        <v>1291</v>
      </c>
      <c r="H334" s="274" t="s">
        <v>1292</v>
      </c>
      <c r="I334" s="125" t="s">
        <v>18636</v>
      </c>
    </row>
    <row r="335" spans="1:9">
      <c r="A335" s="125" t="str">
        <f t="shared" si="5"/>
        <v>Checker</v>
      </c>
      <c r="B335" s="125" t="s">
        <v>1191</v>
      </c>
      <c r="G335"/>
      <c r="H335" s="274"/>
      <c r="I335" s="187" t="s">
        <v>18635</v>
      </c>
    </row>
    <row r="336" spans="1:9">
      <c r="A336" s="125" t="str">
        <f t="shared" si="5"/>
        <v>Checker</v>
      </c>
      <c r="B336" s="125" t="s">
        <v>1191</v>
      </c>
      <c r="G336"/>
      <c r="H336" s="274"/>
    </row>
    <row r="337" spans="1:9" ht="60.95" customHeight="1">
      <c r="A337" s="125" t="str">
        <f t="shared" si="5"/>
        <v>Checker</v>
      </c>
      <c r="B337" s="125" t="s">
        <v>1191</v>
      </c>
      <c r="D337" s="125" t="s">
        <v>1293</v>
      </c>
      <c r="E337" s="242" t="s">
        <v>1294</v>
      </c>
      <c r="F337" s="239" t="s">
        <v>1295</v>
      </c>
      <c r="G337" s="246" t="s">
        <v>1296</v>
      </c>
      <c r="H337" s="274" t="s">
        <v>1297</v>
      </c>
      <c r="I337" s="125" t="s">
        <v>18637</v>
      </c>
    </row>
    <row r="338" spans="1:9" ht="42.75">
      <c r="A338" s="125" t="str">
        <f t="shared" si="5"/>
        <v>Product ListA1</v>
      </c>
      <c r="B338" s="125" t="s">
        <v>54</v>
      </c>
      <c r="C338" s="125" t="s">
        <v>358</v>
      </c>
      <c r="D338" s="143" t="s">
        <v>1298</v>
      </c>
      <c r="E338" s="266" t="s">
        <v>1299</v>
      </c>
      <c r="F338" s="267" t="s">
        <v>1300</v>
      </c>
      <c r="G338" s="268" t="s">
        <v>1301</v>
      </c>
      <c r="H338" s="274" t="s">
        <v>1302</v>
      </c>
      <c r="I338" s="289" t="s">
        <v>18640</v>
      </c>
    </row>
    <row r="339" spans="1:9">
      <c r="A339" s="125" t="str">
        <f t="shared" si="5"/>
        <v>Product ListB5</v>
      </c>
      <c r="B339" s="125" t="s">
        <v>54</v>
      </c>
      <c r="C339" s="125" t="s">
        <v>663</v>
      </c>
      <c r="D339" s="143" t="s">
        <v>20150</v>
      </c>
      <c r="E339" s="266" t="s">
        <v>19885</v>
      </c>
      <c r="F339" s="239" t="s">
        <v>19880</v>
      </c>
      <c r="G339" s="143" t="s">
        <v>20000</v>
      </c>
      <c r="H339" s="274" t="s">
        <v>19881</v>
      </c>
      <c r="I339" s="290" t="s">
        <v>19883</v>
      </c>
    </row>
    <row r="340" spans="1:9">
      <c r="A340" s="125" t="str">
        <f t="shared" si="5"/>
        <v>Product ListC5</v>
      </c>
      <c r="B340" s="125" t="s">
        <v>54</v>
      </c>
      <c r="C340" s="125" t="s">
        <v>777</v>
      </c>
      <c r="D340" s="143" t="s">
        <v>20151</v>
      </c>
      <c r="E340" s="266" t="s">
        <v>19886</v>
      </c>
      <c r="F340" s="239" t="s">
        <v>19994</v>
      </c>
      <c r="G340" s="143" t="s">
        <v>19985</v>
      </c>
      <c r="H340" s="274" t="s">
        <v>19882</v>
      </c>
      <c r="I340" s="290" t="s">
        <v>19884</v>
      </c>
    </row>
    <row r="341" spans="1:9">
      <c r="A341" s="125" t="str">
        <f t="shared" si="5"/>
        <v>Product ListD5</v>
      </c>
      <c r="B341" s="125" t="s">
        <v>54</v>
      </c>
      <c r="C341" s="125" t="s">
        <v>1303</v>
      </c>
      <c r="D341" s="187" t="s">
        <v>20152</v>
      </c>
      <c r="E341" s="266" t="s">
        <v>20125</v>
      </c>
      <c r="F341" s="239" t="s">
        <v>20128</v>
      </c>
      <c r="G341" s="143" t="s">
        <v>20129</v>
      </c>
      <c r="H341" s="274" t="s">
        <v>20131</v>
      </c>
      <c r="I341" s="290" t="s">
        <v>20133</v>
      </c>
    </row>
    <row r="342" spans="1:9">
      <c r="A342" s="125" t="str">
        <f>B342&amp;C342</f>
        <v>Product ListE5</v>
      </c>
      <c r="B342" s="125" t="s">
        <v>54</v>
      </c>
      <c r="C342" s="125" t="s">
        <v>20109</v>
      </c>
      <c r="D342" s="187" t="s">
        <v>20153</v>
      </c>
      <c r="E342" s="266" t="s">
        <v>20126</v>
      </c>
      <c r="F342" s="239" t="s">
        <v>20127</v>
      </c>
      <c r="G342" s="143" t="s">
        <v>20130</v>
      </c>
      <c r="H342" s="274" t="s">
        <v>20132</v>
      </c>
      <c r="I342" s="290" t="s">
        <v>20134</v>
      </c>
    </row>
    <row r="343" spans="1:9">
      <c r="A343" s="125" t="str">
        <f>B343&amp;C343</f>
        <v>Product ListF5</v>
      </c>
      <c r="B343" s="125" t="s">
        <v>54</v>
      </c>
      <c r="C343" s="125" t="s">
        <v>20110</v>
      </c>
      <c r="D343" s="143" t="s">
        <v>1040</v>
      </c>
      <c r="E343" s="266" t="s">
        <v>1213</v>
      </c>
      <c r="F343" s="239" t="s">
        <v>1042</v>
      </c>
      <c r="G343" s="143" t="s">
        <v>1043</v>
      </c>
      <c r="H343" s="274" t="s">
        <v>1044</v>
      </c>
      <c r="I343" s="290" t="s">
        <v>18590</v>
      </c>
    </row>
    <row r="344" spans="1:9" ht="28.5">
      <c r="A344" s="125" t="str">
        <f t="shared" si="5"/>
        <v>GeneralCpy</v>
      </c>
      <c r="B344" s="125" t="s">
        <v>1304</v>
      </c>
      <c r="C344" s="125" t="s">
        <v>1305</v>
      </c>
      <c r="D344" s="125" t="s">
        <v>18681</v>
      </c>
      <c r="E344" s="238" t="s">
        <v>19876</v>
      </c>
      <c r="F344" s="239" t="s">
        <v>19877</v>
      </c>
      <c r="G344" s="125" t="s">
        <v>19878</v>
      </c>
      <c r="H344" s="274" t="s">
        <v>19879</v>
      </c>
      <c r="I344" s="125" t="s">
        <v>19176</v>
      </c>
    </row>
    <row r="345" spans="1:9">
      <c r="A345" s="125" t="str">
        <f t="shared" si="5"/>
        <v>General</v>
      </c>
      <c r="B345" s="125" t="s">
        <v>1304</v>
      </c>
      <c r="G345"/>
      <c r="H345" s="274"/>
    </row>
    <row r="346" spans="1:9">
      <c r="G346"/>
      <c r="H346" s="274"/>
    </row>
    <row r="347" spans="1:9" s="348" customFormat="1">
      <c r="A347" s="345" t="str">
        <f t="shared" ref="A347:A362" si="6">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6"/>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6"/>
        <v>Mine ListC4</v>
      </c>
      <c r="B349" s="345" t="s">
        <v>19109</v>
      </c>
      <c r="C349" s="345" t="s">
        <v>771</v>
      </c>
      <c r="D349" s="347" t="s">
        <v>19116</v>
      </c>
      <c r="E349" s="346" t="s">
        <v>19117</v>
      </c>
      <c r="F349" s="345" t="s">
        <v>19118</v>
      </c>
      <c r="G349" s="345" t="s">
        <v>19119</v>
      </c>
      <c r="H349" s="345" t="s">
        <v>19120</v>
      </c>
    </row>
    <row r="350" spans="1:9" s="348" customFormat="1">
      <c r="A350" s="345" t="str">
        <f t="shared" si="6"/>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6"/>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6"/>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6"/>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6"/>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6"/>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6"/>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6"/>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6"/>
        <v>Mine ListB2</v>
      </c>
      <c r="B358" s="345" t="s">
        <v>19109</v>
      </c>
      <c r="C358" s="345" t="s">
        <v>646</v>
      </c>
      <c r="D358" s="351" t="s">
        <v>1174</v>
      </c>
      <c r="E358" s="345" t="s">
        <v>19155</v>
      </c>
      <c r="F358" s="345" t="s">
        <v>19156</v>
      </c>
      <c r="G358" s="345" t="s">
        <v>19157</v>
      </c>
      <c r="H358" s="345" t="s">
        <v>19158</v>
      </c>
      <c r="I358" s="351" t="s">
        <v>18614</v>
      </c>
    </row>
    <row r="359" spans="1:9" s="348" customFormat="1" ht="185.25">
      <c r="A359" s="345" t="str">
        <f t="shared" si="6"/>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6"/>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6"/>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6"/>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648571AA-52D3-4C45-A0B9-EF2A5DA6EEBB}"/>
    </customSheetView>
    <customSheetView guid="{C59130F4-2E03-5E48-94CE-6E4A0484DB9E}" showAutoFilter="1">
      <selection activeCell="E4" sqref="E4"/>
      <pageMargins left="0" right="0" top="0" bottom="0" header="0" footer="0"/>
      <pageSetup paperSize="9" orientation="portrait"/>
      <headerFooter alignWithMargins="0"/>
      <autoFilter ref="B1:N1" xr:uid="{65519A43-DC12-46C6-BE7F-9CFEE9D178AA}"/>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516538DC-69AE-4C40-B99B-E76A176A3C0E}"/>
    </customSheetView>
    <customSheetView guid="{C59130F4-2E03-5E48-94CE-6E4A0484DB9E}" showAutoFilter="1">
      <selection activeCell="C1" sqref="C1:D65536"/>
      <pageMargins left="0" right="0" top="0" bottom="0" header="0" footer="0"/>
      <pageSetup orientation="portrait"/>
      <headerFooter alignWithMargins="0"/>
      <autoFilter ref="B1:C1" xr:uid="{9DE1A3E1-15DB-48E6-87CA-17DBFFEAC45D}"/>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137" sqref="D137:E137"/>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1"/>
      <c r="F3" s="442"/>
      <c r="G3" s="442"/>
      <c r="H3" s="442"/>
      <c r="I3" s="442"/>
      <c r="J3" s="383" t="s">
        <v>20117</v>
      </c>
      <c r="K3" s="29"/>
      <c r="L3" s="101"/>
      <c r="P3" s="38">
        <f>MATCH($D$3,LN,0)</f>
        <v>1</v>
      </c>
    </row>
    <row r="4" spans="1:34" ht="15.7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75">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10" t="s">
        <v>20161</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44" t="s">
        <v>19</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v>
      </c>
      <c r="C10" s="111"/>
      <c r="D10" s="417" t="s">
        <v>20162</v>
      </c>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7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27" t="s">
        <v>18684</v>
      </c>
      <c r="F12" s="428"/>
      <c r="G12" s="370" t="s">
        <v>18686</v>
      </c>
      <c r="H12" s="295"/>
      <c r="I12" s="295"/>
      <c r="J12" s="295"/>
      <c r="K12" s="29"/>
      <c r="L12" s="103"/>
      <c r="P12" s="293" t="str">
        <f>IF(ISBLANK(D12),"",IF(D12="(Delete Cobalt)",IF(ISBLANK(D14),"",D14),D12))</f>
        <v>Cobalt</v>
      </c>
      <c r="Q12" s="294" t="str">
        <f>IF(P13="",P12,IF(P12="",P13,IF(P12&gt;P13,P13,P12)))</f>
        <v>Cobalt</v>
      </c>
      <c r="R12" s="294" t="str">
        <f>Q12</f>
        <v>Cobalt</v>
      </c>
      <c r="S12" s="294" t="str">
        <f>IF(R13="",R12,IF(R12="",R13,IF(R12&gt;R13,R13,R12)))</f>
        <v>Cobalt</v>
      </c>
      <c r="T12" s="294" t="str">
        <f>S12</f>
        <v>Cobalt</v>
      </c>
      <c r="U12" s="294" t="str">
        <f>IF(T13="",T12,IF(T12="",T13,IF(T12&gt;T13,T13,T12)))</f>
        <v>Cobalt</v>
      </c>
      <c r="V12" s="294" t="str">
        <f>U12</f>
        <v>Cobalt</v>
      </c>
      <c r="W12" s="294" t="str">
        <f>IF(V13="",V12,IF(V12="",V13,IF(V12&gt;V13,V13,V12)))</f>
        <v>Cobalt</v>
      </c>
      <c r="X12" s="294" t="str">
        <f>W12</f>
        <v>Cobalt</v>
      </c>
      <c r="Y12" s="294" t="str">
        <f>IF(X13="",X12,IF(X12="",X13,IF(X12&gt;X13,X13,X12)))</f>
        <v>Cobalt</v>
      </c>
      <c r="Z12" s="294" t="str">
        <f>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27" t="s">
        <v>41</v>
      </c>
      <c r="F13" s="428"/>
      <c r="G13" s="370" t="s">
        <v>18685</v>
      </c>
      <c r="H13" s="296"/>
      <c r="I13" s="296"/>
      <c r="J13" s="296"/>
      <c r="K13" s="29"/>
      <c r="L13" s="103"/>
      <c r="P13" s="293" t="str">
        <f>IF(ISBLANK(E12),"",IF(E12="(Delete Copper)",IF(ISBLANK(E14),"",E14),E12))</f>
        <v>Copper</v>
      </c>
      <c r="Q13" s="294" t="str">
        <f>IF(P13="",P13,IF(P12="",P12,IF(P12&gt;P13,P12,P13)))</f>
        <v>Copper</v>
      </c>
      <c r="R13" s="294" t="str">
        <f t="shared" ref="R13:Z13" si="0">IF(Q14="",Q13,IF(Q13="",Q14,IF(Q13&gt;Q14,Q14,Q13)))</f>
        <v>Copper</v>
      </c>
      <c r="S13" s="294" t="str">
        <f>IF(R13="",R13,IF(R12="",R12,IF(R12&gt;R13,R12,R13)))</f>
        <v>Copper</v>
      </c>
      <c r="T13" s="294" t="str">
        <f t="shared" si="0"/>
        <v>Copper</v>
      </c>
      <c r="U13" s="294" t="str">
        <f>IF(T13="",T13,IF(T12="",T12,IF(T12&gt;T13,T12,T13)))</f>
        <v>Copper</v>
      </c>
      <c r="V13" s="294" t="str">
        <f t="shared" si="0"/>
        <v>Copper</v>
      </c>
      <c r="W13" s="294" t="str">
        <f>IF(V13="",V13,IF(V12="",V12,IF(V12&gt;V13,V12,V13)))</f>
        <v>Copper</v>
      </c>
      <c r="X13" s="294" t="str">
        <f t="shared" si="0"/>
        <v>Copper</v>
      </c>
      <c r="Y13" s="294" t="str">
        <f>IF(X13="",X13,IF(X12="",X12,IF(X12&gt;X13,X12,X13)))</f>
        <v>Copper</v>
      </c>
      <c r="Z13" s="294" t="str">
        <f t="shared" si="0"/>
        <v>Copper</v>
      </c>
      <c r="AA13" s="294" t="str" cm="1">
        <f t="array" ref="AA13">_xlfn.IFNA(INDEX($Z$12:$Z$21,MATCH(0,COUNTIF($AA$12:$AA12,$Z$12:$Z$21),0)),"")</f>
        <v>Copper</v>
      </c>
      <c r="AB13" s="2"/>
      <c r="AC13" s="2"/>
      <c r="AD13" s="2"/>
      <c r="AE13" s="2"/>
      <c r="AF13" s="2"/>
      <c r="AG13" s="2"/>
    </row>
    <row r="14" spans="1:34" ht="15.75">
      <c r="A14" s="31"/>
      <c r="B14" s="429"/>
      <c r="C14" s="111"/>
      <c r="D14" s="296"/>
      <c r="E14" s="431"/>
      <c r="F14" s="432"/>
      <c r="G14" s="296"/>
      <c r="H14" s="296"/>
      <c r="I14" s="296"/>
      <c r="J14" s="296"/>
      <c r="K14" s="29"/>
      <c r="L14" s="103"/>
      <c r="P14" s="293" t="str">
        <f>IF(ISBLANK(G12),"",IF(G12="(Delete Graphite)",IF(ISBLANK(G14),"",G14),G12))</f>
        <v>Graphite</v>
      </c>
      <c r="Q14" s="294" t="str">
        <f t="shared" ref="Q14:Y14" si="1">IF(P15="",P14,IF(P14="",P15,IF(P14&gt;P15,P15,P14)))</f>
        <v>Graphite</v>
      </c>
      <c r="R14" s="294" t="str">
        <f t="shared" ref="R14:Z14" si="2">IF(Q14="",Q14,IF(Q13="",Q13,IF(Q13&gt;Q14,Q13,Q14)))</f>
        <v>Graphite</v>
      </c>
      <c r="S14" s="294" t="str">
        <f t="shared" si="1"/>
        <v>Graphite</v>
      </c>
      <c r="T14" s="294" t="str">
        <f t="shared" si="2"/>
        <v>Graphite</v>
      </c>
      <c r="U14" s="294" t="str">
        <f t="shared" si="1"/>
        <v>Graphite</v>
      </c>
      <c r="V14" s="294" t="str">
        <f t="shared" si="2"/>
        <v>Graphite</v>
      </c>
      <c r="W14" s="294" t="str">
        <f t="shared" si="1"/>
        <v>Graphite</v>
      </c>
      <c r="X14" s="294" t="str">
        <f t="shared" si="2"/>
        <v>Graphite</v>
      </c>
      <c r="Y14" s="294" t="str">
        <f t="shared" si="1"/>
        <v>Graphite</v>
      </c>
      <c r="Z14" s="294" t="str">
        <f t="shared" si="2"/>
        <v>Graphite</v>
      </c>
      <c r="AA14" s="294" t="str" cm="1">
        <f t="array" ref="AA14">_xlfn.IFNA(INDEX($Z$12:$Z$21,MATCH(0,COUNTIF($AA$12:$AA13,$Z$12:$Z$21),0)),"")</f>
        <v>Graphite</v>
      </c>
      <c r="AB14" s="2"/>
      <c r="AC14" s="2"/>
      <c r="AD14" s="2"/>
      <c r="AE14" s="2"/>
      <c r="AF14" s="2"/>
      <c r="AG14" s="2"/>
    </row>
    <row r="15" spans="1:34" ht="15.75">
      <c r="A15" s="31"/>
      <c r="B15" s="430"/>
      <c r="C15" s="111"/>
      <c r="D15" s="296"/>
      <c r="E15" s="431"/>
      <c r="F15" s="432"/>
      <c r="G15" s="296"/>
      <c r="H15" s="296"/>
      <c r="I15" s="296"/>
      <c r="J15" s="296"/>
      <c r="K15" s="29"/>
      <c r="L15" s="103"/>
      <c r="P15" s="293" t="str">
        <f>IF(ISBLANK(H12),"",IF(H12="(Delete)",IF(ISBLANK(H14),"",H14),H12))</f>
        <v/>
      </c>
      <c r="Q15" s="294" t="str">
        <f t="shared" ref="Q15:Y15" si="3">IF(P15="",P15,IF(P14="",P14,IF(P14&gt;P15,P14,P15)))</f>
        <v/>
      </c>
      <c r="R15" s="294" t="str">
        <f t="shared" ref="R15:Z15" si="4">IF(Q16="",Q15,IF(Q15="",Q16,IF(Q15&gt;Q16,Q16,Q15)))</f>
        <v>Lithium</v>
      </c>
      <c r="S15" s="294" t="str">
        <f t="shared" si="3"/>
        <v>Lithium</v>
      </c>
      <c r="T15" s="294" t="str">
        <f t="shared" si="4"/>
        <v>Lithium</v>
      </c>
      <c r="U15" s="294" t="str">
        <f t="shared" si="3"/>
        <v>Lithium</v>
      </c>
      <c r="V15" s="294" t="str">
        <f t="shared" si="4"/>
        <v>Lithium</v>
      </c>
      <c r="W15" s="294" t="str">
        <f t="shared" si="3"/>
        <v>Lithium</v>
      </c>
      <c r="X15" s="294" t="str">
        <f t="shared" si="4"/>
        <v>Lithium</v>
      </c>
      <c r="Y15" s="294" t="str">
        <f t="shared" si="3"/>
        <v>Lithium</v>
      </c>
      <c r="Z15" s="294" t="str">
        <f t="shared" si="4"/>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13"/>
      <c r="E16" s="414"/>
      <c r="F16" s="414"/>
      <c r="G16" s="414"/>
      <c r="H16" s="414"/>
      <c r="I16" s="414"/>
      <c r="J16" s="415"/>
      <c r="K16" s="29"/>
      <c r="L16" s="103"/>
      <c r="P16" s="293" t="str">
        <f>IF(ISBLANK(I12),"",IF(I12="(Delete)",IF(ISBLANK(I14),"",I14),I12))</f>
        <v/>
      </c>
      <c r="Q16" s="294" t="str">
        <f t="shared" ref="Q16:Y16" si="5">IF(P17="",P16,IF(P16="",P17,IF(P16&gt;P17,P17,P16)))</f>
        <v>Lithium</v>
      </c>
      <c r="R16" s="294" t="str">
        <f t="shared" ref="R16:Z16" si="6">IF(Q16="",Q16,IF(Q15="",Q15,IF(Q15&gt;Q16,Q15,Q16)))</f>
        <v/>
      </c>
      <c r="S16" s="294" t="str">
        <f t="shared" si="5"/>
        <v>Mica</v>
      </c>
      <c r="T16" s="294" t="str">
        <f t="shared" si="6"/>
        <v>Mica</v>
      </c>
      <c r="U16" s="294" t="str">
        <f t="shared" si="5"/>
        <v>Mica</v>
      </c>
      <c r="V16" s="294" t="str">
        <f t="shared" si="6"/>
        <v>Mica</v>
      </c>
      <c r="W16" s="294" t="str">
        <f t="shared" si="5"/>
        <v>Mica</v>
      </c>
      <c r="X16" s="294" t="str">
        <f t="shared" si="6"/>
        <v>Mica</v>
      </c>
      <c r="Y16" s="294" t="str">
        <f t="shared" si="5"/>
        <v>Mica</v>
      </c>
      <c r="Z16" s="294" t="str">
        <f t="shared" si="6"/>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13"/>
      <c r="E17" s="414"/>
      <c r="F17" s="414"/>
      <c r="G17" s="414"/>
      <c r="H17" s="414"/>
      <c r="I17" s="414"/>
      <c r="J17" s="415"/>
      <c r="K17" s="29"/>
      <c r="L17" s="103"/>
      <c r="P17" s="293" t="str">
        <f>IF(ISBLANK(D13),"",IF(D13="(Delete Lithium)",IF(ISBLANK(D15),"",D15),D13))</f>
        <v>Lithium</v>
      </c>
      <c r="Q17" s="294" t="str">
        <f t="shared" ref="Q17:Y17" si="7">IF(P17="",P17,IF(P16="",P16,IF(P16&gt;P17,P16,P17)))</f>
        <v/>
      </c>
      <c r="R17" s="294" t="str">
        <f t="shared" ref="R17:Z17" si="8">IF(Q18="",Q17,IF(Q17="",Q18,IF(Q17&gt;Q18,Q18,Q17)))</f>
        <v>Mica</v>
      </c>
      <c r="S17" s="294" t="str">
        <f t="shared" si="7"/>
        <v/>
      </c>
      <c r="T17" s="294" t="str">
        <f t="shared" si="8"/>
        <v>Nickel</v>
      </c>
      <c r="U17" s="294" t="str">
        <f t="shared" si="7"/>
        <v>Nickel</v>
      </c>
      <c r="V17" s="294" t="str">
        <f t="shared" si="8"/>
        <v>Nickel</v>
      </c>
      <c r="W17" s="294" t="str">
        <f t="shared" si="7"/>
        <v>Nickel</v>
      </c>
      <c r="X17" s="294" t="str">
        <f t="shared" si="8"/>
        <v>Nickel</v>
      </c>
      <c r="Y17" s="294" t="str">
        <f t="shared" si="7"/>
        <v>Nickel</v>
      </c>
      <c r="Z17" s="294" t="str">
        <f t="shared" si="8"/>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13" t="s">
        <v>20163</v>
      </c>
      <c r="E18" s="414"/>
      <c r="F18" s="414"/>
      <c r="G18" s="414"/>
      <c r="H18" s="414"/>
      <c r="I18" s="414"/>
      <c r="J18" s="415"/>
      <c r="K18" s="29"/>
      <c r="L18" s="103"/>
      <c r="P18" s="293" t="str">
        <f>IF(ISBLANK(E13),"",IF(E13="(Delete Mica)",IF(ISBLANK(E15),"",E15),E13))</f>
        <v>Mica</v>
      </c>
      <c r="Q18" s="294" t="str">
        <f t="shared" ref="Q18:Y18" si="9">IF(P19="",P18,IF(P18="",P19,IF(P18&gt;P19,P19,P18)))</f>
        <v>Mica</v>
      </c>
      <c r="R18" s="294" t="str">
        <f t="shared" ref="R18:Z18" si="10">IF(Q18="",Q18,IF(Q17="",Q17,IF(Q17&gt;Q18,Q17,Q18)))</f>
        <v/>
      </c>
      <c r="S18" s="294" t="str">
        <f t="shared" si="9"/>
        <v>Nickel</v>
      </c>
      <c r="T18" s="294" t="str">
        <f t="shared" si="10"/>
        <v/>
      </c>
      <c r="U18" s="294" t="str">
        <f t="shared" si="9"/>
        <v/>
      </c>
      <c r="V18" s="294" t="str">
        <f t="shared" si="10"/>
        <v/>
      </c>
      <c r="W18" s="294" t="str">
        <f t="shared" si="9"/>
        <v/>
      </c>
      <c r="X18" s="294" t="str">
        <f t="shared" si="10"/>
        <v/>
      </c>
      <c r="Y18" s="294" t="str">
        <f t="shared" si="9"/>
        <v/>
      </c>
      <c r="Z18" s="294" t="str">
        <f t="shared" si="10"/>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13" t="s">
        <v>20164</v>
      </c>
      <c r="E19" s="414"/>
      <c r="F19" s="414"/>
      <c r="G19" s="414"/>
      <c r="H19" s="414"/>
      <c r="I19" s="414"/>
      <c r="J19" s="415"/>
      <c r="K19" s="29"/>
      <c r="L19" s="103"/>
      <c r="P19" s="293" t="str">
        <f>IF(ISBLANK(G13),"",IF(G13="(Delete Nickel)",IF(ISBLANK(G15),"",G15),G13))</f>
        <v>Nickel</v>
      </c>
      <c r="Q19" s="294" t="str">
        <f t="shared" ref="Q19:Y19" si="11">IF(P19="",P19,IF(P18="",P18,IF(P18&gt;P19,P18,P19)))</f>
        <v>Nickel</v>
      </c>
      <c r="R19" s="294" t="str">
        <f t="shared" ref="R19:Z19" si="12">IF(Q20="",Q19,IF(Q19="",Q20,IF(Q19&gt;Q20,Q20,Q19)))</f>
        <v>Nickel</v>
      </c>
      <c r="S19" s="294" t="str">
        <f t="shared" si="11"/>
        <v/>
      </c>
      <c r="T19" s="294" t="str">
        <f t="shared" si="12"/>
        <v/>
      </c>
      <c r="U19" s="294" t="str">
        <f t="shared" si="11"/>
        <v/>
      </c>
      <c r="V19" s="294" t="str">
        <f t="shared" si="12"/>
        <v/>
      </c>
      <c r="W19" s="294" t="str">
        <f t="shared" si="11"/>
        <v/>
      </c>
      <c r="X19" s="294" t="str">
        <f t="shared" si="12"/>
        <v/>
      </c>
      <c r="Y19" s="294" t="str">
        <f t="shared" si="11"/>
        <v/>
      </c>
      <c r="Z19" s="294" t="str">
        <f t="shared" si="12"/>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20165</v>
      </c>
      <c r="E20" s="434"/>
      <c r="F20" s="434"/>
      <c r="G20" s="434"/>
      <c r="H20" s="434"/>
      <c r="I20" s="434"/>
      <c r="J20" s="435"/>
      <c r="K20" s="29"/>
      <c r="L20" s="103"/>
      <c r="P20" s="293" t="str">
        <f>IF(ISBLANK(H13),"",IF(H13="(Delete)",IF(ISBLANK(H15),"",H15),H13))</f>
        <v/>
      </c>
      <c r="Q20" s="294" t="str">
        <f t="shared" ref="Q20:Y20" si="13">IF(P21="",P20,IF(P20="",P21,IF(P20&gt;P21,P21,P20)))</f>
        <v/>
      </c>
      <c r="R20" s="294" t="str">
        <f t="shared" ref="R20:Z20" si="14">IF(Q20="",Q20,IF(Q19="",Q19,IF(Q19&gt;Q20,Q19,Q20)))</f>
        <v/>
      </c>
      <c r="S20" s="294" t="str">
        <f t="shared" si="13"/>
        <v/>
      </c>
      <c r="T20" s="294" t="str">
        <f t="shared" si="14"/>
        <v/>
      </c>
      <c r="U20" s="294" t="str">
        <f t="shared" si="13"/>
        <v/>
      </c>
      <c r="V20" s="294" t="str">
        <f t="shared" si="14"/>
        <v/>
      </c>
      <c r="W20" s="294" t="str">
        <f t="shared" si="13"/>
        <v/>
      </c>
      <c r="X20" s="294" t="str">
        <f t="shared" si="14"/>
        <v/>
      </c>
      <c r="Y20" s="294" t="str">
        <f t="shared" si="13"/>
        <v/>
      </c>
      <c r="Z20" s="294" t="str">
        <f t="shared" si="14"/>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13" t="s">
        <v>20166</v>
      </c>
      <c r="E21" s="414"/>
      <c r="F21" s="414"/>
      <c r="G21" s="414"/>
      <c r="H21" s="414"/>
      <c r="I21" s="414"/>
      <c r="J21" s="415"/>
      <c r="K21" s="29"/>
      <c r="L21" s="103"/>
      <c r="P21" s="293" t="str">
        <f>IF(ISBLANK(I13),"",IF(I13="(Delete)",IF(ISBLANK(I15),"",I15),I13))</f>
        <v/>
      </c>
      <c r="Q21" s="294" t="str">
        <f t="shared" ref="Q21:Y21" si="15">IF(P21="",P21,IF(P20="",P20,IF(P20&gt;P21,P20,P21)))</f>
        <v/>
      </c>
      <c r="R21" s="294" t="str">
        <f>Q21</f>
        <v/>
      </c>
      <c r="S21" s="294" t="str">
        <f t="shared" si="15"/>
        <v/>
      </c>
      <c r="T21" s="294" t="str">
        <f>S21</f>
        <v/>
      </c>
      <c r="U21" s="294" t="str">
        <f t="shared" si="15"/>
        <v/>
      </c>
      <c r="V21" s="294" t="str">
        <f>U21</f>
        <v/>
      </c>
      <c r="W21" s="294" t="str">
        <f t="shared" si="15"/>
        <v/>
      </c>
      <c r="X21" s="294" t="str">
        <f>W21</f>
        <v/>
      </c>
      <c r="Y21" s="294" t="str">
        <f t="shared" si="15"/>
        <v/>
      </c>
      <c r="Z21" s="294" t="str">
        <f>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13" t="s">
        <v>20167</v>
      </c>
      <c r="E22" s="414"/>
      <c r="F22" s="414"/>
      <c r="G22" s="414"/>
      <c r="H22" s="414"/>
      <c r="I22" s="414"/>
      <c r="J22" s="415"/>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13" t="s">
        <v>20168</v>
      </c>
      <c r="E23" s="414"/>
      <c r="F23" s="414"/>
      <c r="G23" s="414"/>
      <c r="H23" s="414"/>
      <c r="I23" s="414"/>
      <c r="J23" s="415"/>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20169</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13" t="s">
        <v>20170</v>
      </c>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9">
        <v>46036</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16">IF(COUNTBLANK(AA12),"",AA12&amp;"(*)")</f>
        <v>Cobalt(*)</v>
      </c>
      <c r="C30" s="28"/>
      <c r="D30" s="436" t="s">
        <v>22</v>
      </c>
      <c r="E30" s="437"/>
      <c r="F30" s="8"/>
      <c r="G30" s="401"/>
      <c r="H30" s="402"/>
      <c r="I30" s="402"/>
      <c r="J30" s="403"/>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16"/>
        <v>Copper(*)</v>
      </c>
      <c r="C31" s="28"/>
      <c r="D31" s="436" t="s">
        <v>22</v>
      </c>
      <c r="E31" s="437"/>
      <c r="F31" s="8"/>
      <c r="G31" s="401"/>
      <c r="H31" s="402"/>
      <c r="I31" s="402"/>
      <c r="J31" s="403"/>
      <c r="K31" s="29"/>
      <c r="L31" s="104"/>
      <c r="M31">
        <f t="shared" ref="M31:M39" si="17">IF(AND(B31="",D31&lt;&gt;""),1,0)</f>
        <v>0</v>
      </c>
      <c r="O31" s="38" t="str">
        <f t="shared" ref="O31:O39" si="18">IF(B31="","","(*)")</f>
        <v>(*)</v>
      </c>
      <c r="P31" s="38" t="str">
        <f t="shared" ref="P31:P39" si="19">IF(D31="Yes","(*)","")</f>
        <v/>
      </c>
      <c r="Q31" s="38" t="str">
        <f t="shared" ref="Q31:Q39" si="20">IF(D43="Yes","(*)","")</f>
        <v/>
      </c>
      <c r="R31" s="2"/>
      <c r="S31" s="2"/>
      <c r="T31" s="2"/>
      <c r="U31" s="2"/>
      <c r="V31" s="2"/>
      <c r="W31" s="2"/>
      <c r="X31" s="2"/>
      <c r="Y31" s="2"/>
      <c r="Z31" s="2"/>
      <c r="AA31" s="2"/>
      <c r="AB31" s="2"/>
      <c r="AC31" s="2"/>
      <c r="AD31" s="2"/>
      <c r="AE31" s="2"/>
      <c r="AF31" s="2"/>
      <c r="AG31" s="2"/>
    </row>
    <row r="32" spans="1:33" ht="22.5">
      <c r="A32" s="34"/>
      <c r="B32" s="297" t="str">
        <f t="shared" si="16"/>
        <v>Graphite(*)</v>
      </c>
      <c r="C32" s="28"/>
      <c r="D32" s="436" t="s">
        <v>22</v>
      </c>
      <c r="E32" s="437"/>
      <c r="F32" s="8"/>
      <c r="G32" s="401"/>
      <c r="H32" s="402"/>
      <c r="I32" s="402"/>
      <c r="J32" s="403"/>
      <c r="K32" s="29"/>
      <c r="L32" s="104"/>
      <c r="M32">
        <f t="shared" si="17"/>
        <v>0</v>
      </c>
      <c r="O32" s="38" t="str">
        <f t="shared" si="18"/>
        <v>(*)</v>
      </c>
      <c r="P32" s="38" t="str">
        <f t="shared" si="19"/>
        <v/>
      </c>
      <c r="Q32" s="38" t="str">
        <f t="shared" si="20"/>
        <v/>
      </c>
      <c r="R32" s="2"/>
      <c r="S32" s="2"/>
      <c r="T32" s="2"/>
      <c r="U32" s="2"/>
      <c r="V32" s="2"/>
      <c r="W32" s="2"/>
      <c r="X32" s="2"/>
      <c r="Y32" s="2"/>
      <c r="Z32" s="2"/>
      <c r="AA32" s="2"/>
      <c r="AB32" s="2"/>
      <c r="AC32" s="2"/>
      <c r="AD32" s="2"/>
      <c r="AE32" s="2"/>
      <c r="AF32" s="2"/>
      <c r="AG32" s="2"/>
    </row>
    <row r="33" spans="1:33" ht="22.5">
      <c r="A33" s="34"/>
      <c r="B33" s="297" t="str">
        <f t="shared" si="16"/>
        <v>Lithium(*)</v>
      </c>
      <c r="C33" s="28"/>
      <c r="D33" s="436" t="s">
        <v>22</v>
      </c>
      <c r="E33" s="437"/>
      <c r="F33" s="8"/>
      <c r="G33" s="401"/>
      <c r="H33" s="402"/>
      <c r="I33" s="402"/>
      <c r="J33" s="403"/>
      <c r="K33" s="29"/>
      <c r="L33" s="104"/>
      <c r="M33">
        <f t="shared" si="17"/>
        <v>0</v>
      </c>
      <c r="O33" s="38" t="str">
        <f t="shared" si="18"/>
        <v>(*)</v>
      </c>
      <c r="P33" s="38" t="str">
        <f t="shared" si="19"/>
        <v/>
      </c>
      <c r="Q33" s="38" t="str">
        <f t="shared" si="20"/>
        <v/>
      </c>
      <c r="R33" s="2"/>
      <c r="S33" s="2"/>
      <c r="T33" s="2"/>
      <c r="U33" s="2"/>
      <c r="V33" s="2"/>
      <c r="W33" s="2"/>
      <c r="X33" s="2"/>
      <c r="Y33" s="2"/>
      <c r="Z33" s="2"/>
      <c r="AA33" s="2"/>
      <c r="AB33" s="2"/>
      <c r="AC33" s="2"/>
      <c r="AD33" s="2"/>
      <c r="AE33" s="2"/>
      <c r="AF33" s="2"/>
      <c r="AG33" s="2"/>
    </row>
    <row r="34" spans="1:33" ht="22.5">
      <c r="A34" s="34"/>
      <c r="B34" s="297" t="str">
        <f t="shared" si="16"/>
        <v>Mica(*)</v>
      </c>
      <c r="C34" s="28"/>
      <c r="D34" s="436" t="s">
        <v>22</v>
      </c>
      <c r="E34" s="437"/>
      <c r="F34" s="8"/>
      <c r="G34" s="401"/>
      <c r="H34" s="402"/>
      <c r="I34" s="402"/>
      <c r="J34" s="403"/>
      <c r="K34" s="29"/>
      <c r="L34" s="104"/>
      <c r="M34">
        <f t="shared" si="17"/>
        <v>0</v>
      </c>
      <c r="O34" s="38" t="str">
        <f t="shared" si="18"/>
        <v>(*)</v>
      </c>
      <c r="P34" s="38" t="str">
        <f t="shared" si="19"/>
        <v/>
      </c>
      <c r="Q34" s="38" t="str">
        <f t="shared" si="20"/>
        <v/>
      </c>
      <c r="R34" s="2"/>
      <c r="S34" s="2"/>
      <c r="T34" s="2"/>
      <c r="U34" s="2"/>
      <c r="V34" s="2"/>
      <c r="W34" s="2"/>
      <c r="X34" s="2"/>
      <c r="Y34" s="2"/>
      <c r="Z34" s="2"/>
      <c r="AA34" s="2"/>
      <c r="AB34" s="2"/>
      <c r="AC34" s="2"/>
      <c r="AD34" s="2"/>
      <c r="AE34" s="2"/>
      <c r="AF34" s="2"/>
      <c r="AG34" s="2"/>
    </row>
    <row r="35" spans="1:33" ht="23.1" customHeight="1">
      <c r="A35" s="34"/>
      <c r="B35" s="297" t="str">
        <f t="shared" si="16"/>
        <v>Nickel(*)</v>
      </c>
      <c r="C35" s="28"/>
      <c r="D35" s="436" t="s">
        <v>22</v>
      </c>
      <c r="E35" s="437"/>
      <c r="F35" s="8"/>
      <c r="G35" s="401"/>
      <c r="H35" s="402"/>
      <c r="I35" s="402"/>
      <c r="J35" s="403"/>
      <c r="K35" s="29"/>
      <c r="L35" s="104"/>
      <c r="M35">
        <f t="shared" si="17"/>
        <v>0</v>
      </c>
      <c r="O35" s="38" t="str">
        <f t="shared" si="18"/>
        <v>(*)</v>
      </c>
      <c r="P35" s="38" t="str">
        <f t="shared" si="19"/>
        <v/>
      </c>
      <c r="Q35" s="38" t="str">
        <f t="shared" si="20"/>
        <v/>
      </c>
      <c r="R35" s="2"/>
      <c r="S35" s="2"/>
      <c r="T35" s="2"/>
      <c r="U35" s="2"/>
      <c r="V35" s="2"/>
      <c r="W35" s="2"/>
      <c r="X35" s="2"/>
      <c r="Y35" s="2"/>
      <c r="Z35" s="2"/>
      <c r="AA35" s="2"/>
      <c r="AB35" s="2"/>
      <c r="AC35" s="2"/>
      <c r="AD35" s="2"/>
      <c r="AE35" s="2"/>
      <c r="AF35" s="2"/>
      <c r="AG35" s="2"/>
    </row>
    <row r="36" spans="1:33" ht="23.1" hidden="1" customHeight="1">
      <c r="A36" s="34"/>
      <c r="B36" s="297" t="str">
        <f t="shared" si="16"/>
        <v/>
      </c>
      <c r="C36" s="28"/>
      <c r="D36" s="436"/>
      <c r="E36" s="437"/>
      <c r="F36" s="8"/>
      <c r="G36" s="401"/>
      <c r="H36" s="402"/>
      <c r="I36" s="402"/>
      <c r="J36" s="403"/>
      <c r="K36" s="29"/>
      <c r="L36" s="104"/>
      <c r="M36">
        <f t="shared" si="17"/>
        <v>0</v>
      </c>
      <c r="O36" s="38" t="str">
        <f t="shared" si="18"/>
        <v/>
      </c>
      <c r="P36" s="38" t="str">
        <f t="shared" si="19"/>
        <v/>
      </c>
      <c r="Q36" s="38" t="str">
        <f t="shared" si="20"/>
        <v/>
      </c>
      <c r="R36" s="2"/>
      <c r="S36" s="2"/>
      <c r="T36" s="2"/>
      <c r="U36" s="2"/>
      <c r="V36" s="2"/>
      <c r="W36" s="2"/>
      <c r="X36" s="2"/>
      <c r="Y36" s="2"/>
      <c r="Z36" s="2"/>
      <c r="AA36" s="2"/>
      <c r="AB36" s="2"/>
      <c r="AC36" s="2"/>
      <c r="AD36" s="2"/>
      <c r="AE36" s="2"/>
      <c r="AF36" s="2"/>
      <c r="AG36" s="2"/>
    </row>
    <row r="37" spans="1:33" ht="23.1" hidden="1" customHeight="1">
      <c r="A37" s="34"/>
      <c r="B37" s="297" t="str">
        <f t="shared" si="16"/>
        <v/>
      </c>
      <c r="C37" s="28"/>
      <c r="D37" s="436"/>
      <c r="E37" s="437"/>
      <c r="F37" s="8"/>
      <c r="G37" s="401"/>
      <c r="H37" s="402"/>
      <c r="I37" s="402"/>
      <c r="J37" s="403"/>
      <c r="K37" s="29"/>
      <c r="L37" s="104"/>
      <c r="M37">
        <f t="shared" si="17"/>
        <v>0</v>
      </c>
      <c r="O37" s="38" t="str">
        <f t="shared" si="18"/>
        <v/>
      </c>
      <c r="P37" s="38" t="str">
        <f t="shared" si="19"/>
        <v/>
      </c>
      <c r="Q37" s="38" t="str">
        <f t="shared" si="20"/>
        <v/>
      </c>
      <c r="R37" s="2"/>
      <c r="S37" s="2"/>
      <c r="T37" s="2"/>
      <c r="U37" s="2"/>
      <c r="V37" s="2"/>
      <c r="W37" s="2"/>
      <c r="X37" s="2"/>
      <c r="Y37" s="2"/>
      <c r="Z37" s="2"/>
      <c r="AA37" s="2"/>
      <c r="AB37" s="2"/>
      <c r="AC37" s="2"/>
      <c r="AD37" s="2"/>
      <c r="AE37" s="2"/>
      <c r="AF37" s="2"/>
      <c r="AG37" s="2"/>
    </row>
    <row r="38" spans="1:33" ht="23.1" hidden="1" customHeight="1">
      <c r="A38" s="34"/>
      <c r="B38" s="297" t="str">
        <f t="shared" si="16"/>
        <v/>
      </c>
      <c r="C38" s="28"/>
      <c r="D38" s="436"/>
      <c r="E38" s="437"/>
      <c r="F38" s="8"/>
      <c r="G38" s="401"/>
      <c r="H38" s="402"/>
      <c r="I38" s="402"/>
      <c r="J38" s="403"/>
      <c r="K38" s="29"/>
      <c r="L38" s="104"/>
      <c r="M38">
        <f t="shared" si="17"/>
        <v>0</v>
      </c>
      <c r="O38" s="38" t="str">
        <f t="shared" si="18"/>
        <v/>
      </c>
      <c r="P38" s="38" t="str">
        <f t="shared" si="19"/>
        <v/>
      </c>
      <c r="Q38" s="38" t="str">
        <f t="shared" si="20"/>
        <v/>
      </c>
      <c r="R38" s="2"/>
      <c r="S38" s="2"/>
      <c r="T38" s="2"/>
      <c r="U38" s="2"/>
      <c r="V38" s="2"/>
      <c r="W38" s="2"/>
      <c r="X38" s="2"/>
      <c r="Y38" s="2"/>
      <c r="Z38" s="2"/>
      <c r="AA38" s="2"/>
      <c r="AB38" s="2"/>
      <c r="AC38" s="2"/>
      <c r="AD38" s="2"/>
      <c r="AE38" s="2"/>
      <c r="AF38" s="2"/>
      <c r="AG38" s="2"/>
    </row>
    <row r="39" spans="1:33" ht="23.1" hidden="1" customHeight="1">
      <c r="A39" s="34"/>
      <c r="B39" s="297" t="str">
        <f t="shared" si="16"/>
        <v/>
      </c>
      <c r="C39" s="28"/>
      <c r="D39" s="436"/>
      <c r="E39" s="437"/>
      <c r="F39" s="8"/>
      <c r="G39" s="401"/>
      <c r="H39" s="402"/>
      <c r="I39" s="402"/>
      <c r="J39" s="403"/>
      <c r="K39" s="29"/>
      <c r="L39" s="104"/>
      <c r="M39">
        <f t="shared" si="17"/>
        <v>0</v>
      </c>
      <c r="O39" s="38" t="str">
        <f t="shared" si="18"/>
        <v/>
      </c>
      <c r="P39" s="38" t="str">
        <f t="shared" si="19"/>
        <v/>
      </c>
      <c r="Q39" s="38" t="str">
        <f t="shared" si="20"/>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 xml:space="preserve">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6</v>
      </c>
      <c r="Q41" s="38" t="str">
        <f>IF(P41=AA23,"","(*)")</f>
        <v/>
      </c>
      <c r="R41" s="2"/>
      <c r="S41" s="2"/>
      <c r="T41" s="2"/>
      <c r="U41" s="2"/>
      <c r="V41" s="2"/>
      <c r="W41" s="2"/>
      <c r="X41" s="2"/>
      <c r="Y41" s="2"/>
      <c r="Z41" s="2"/>
      <c r="AA41" s="2"/>
      <c r="AB41" s="2"/>
      <c r="AC41" s="2"/>
      <c r="AD41" s="2"/>
      <c r="AE41" s="2"/>
      <c r="AF41" s="2"/>
      <c r="AG41" s="2"/>
    </row>
    <row r="42" spans="1:33" ht="22.5">
      <c r="A42" s="34"/>
      <c r="B42" s="298" t="str">
        <f t="shared" ref="B42:B51" si="21">IF(ISERROR(AA12),"",AA12&amp;"")&amp;P42</f>
        <v>Cobalt</v>
      </c>
      <c r="C42" s="28"/>
      <c r="D42" s="436"/>
      <c r="E42" s="437"/>
      <c r="F42" s="8"/>
      <c r="G42" s="401"/>
      <c r="H42" s="402"/>
      <c r="I42" s="402"/>
      <c r="J42" s="403"/>
      <c r="K42" s="29"/>
      <c r="L42" s="104"/>
      <c r="M42">
        <f t="shared" ref="M42:M51" si="22">IF(AND(B42="",D42&lt;&gt;""),1,0)</f>
        <v>0</v>
      </c>
      <c r="P42" s="299" t="str">
        <f>IF(OR(D30="No",D30="Unknown",D30="Not declaring"),"",O30)</f>
        <v/>
      </c>
      <c r="R42" s="2"/>
      <c r="S42" s="300" t="str">
        <f>IF(COUNTIF(D42,"Yes"),AA12,"")</f>
        <v/>
      </c>
      <c r="T42" s="301" t="str">
        <f>IF(S43="",S42,IF(S42="",S43,IF(S42&gt;S43,S43,S42)))</f>
        <v/>
      </c>
      <c r="U42" s="301" t="str">
        <f>T42</f>
        <v/>
      </c>
      <c r="V42" s="301" t="str">
        <f>IF(U43="",U42,IF(U42="",U43,IF(U42&gt;U43,U43,U42)))</f>
        <v/>
      </c>
      <c r="W42" s="301" t="str">
        <f>V42</f>
        <v/>
      </c>
      <c r="X42" s="301" t="str">
        <f>IF(W43="",W42,IF(W42="",W43,IF(W42&gt;W43,W43,W42)))</f>
        <v/>
      </c>
      <c r="Y42" s="301" t="str">
        <f>X42</f>
        <v/>
      </c>
      <c r="Z42" s="301" t="str">
        <f>IF(Y43="",Y42,IF(Y42="",Y43,IF(Y42&gt;Y43,Y43,Y42)))</f>
        <v/>
      </c>
      <c r="AA42" s="301" t="str">
        <f>Z42</f>
        <v/>
      </c>
      <c r="AB42" s="301" t="str">
        <f>IF(AA43="",AA42,IF(AA42="",AA43,IF(AA42&gt;AA43,AA43,AA42)))</f>
        <v/>
      </c>
      <c r="AC42" s="301" t="str">
        <f>AB42</f>
        <v/>
      </c>
      <c r="AD42" s="2"/>
      <c r="AE42" s="2"/>
      <c r="AF42" s="2"/>
      <c r="AG42" s="2"/>
    </row>
    <row r="43" spans="1:33" ht="22.5">
      <c r="A43" s="34"/>
      <c r="B43" s="298" t="str">
        <f t="shared" si="21"/>
        <v>Copper</v>
      </c>
      <c r="C43" s="28"/>
      <c r="D43" s="436"/>
      <c r="E43" s="437"/>
      <c r="F43" s="8"/>
      <c r="G43" s="401"/>
      <c r="H43" s="402"/>
      <c r="I43" s="402"/>
      <c r="J43" s="403"/>
      <c r="K43" s="29"/>
      <c r="L43" s="104"/>
      <c r="M43">
        <f t="shared" si="22"/>
        <v>0</v>
      </c>
      <c r="P43" s="299" t="str">
        <f t="shared" ref="P43:P51" si="23">IF(OR(D31="No",D31="Unknown",D31="Not declaring"),"",O31)</f>
        <v/>
      </c>
      <c r="R43" s="2"/>
      <c r="S43" s="300" t="str">
        <f t="shared" ref="S43:S51" si="24">IF(COUNTIF(D43,"Yes"),AA13,"")</f>
        <v/>
      </c>
      <c r="T43" s="301" t="str">
        <f>IF(S43="",S43,IF(S42="",S42,IF(S42&gt;S43,S42,S43)))</f>
        <v/>
      </c>
      <c r="U43" s="301" t="str">
        <f>IF(T44="",T43,IF(T43="",T44,IF(T43&gt;T44,T44,T43)))</f>
        <v/>
      </c>
      <c r="V43" s="301" t="str">
        <f>IF(U43="",U43,IF(U42="",U42,IF(U42&gt;U43,U42,U43)))</f>
        <v/>
      </c>
      <c r="W43" s="301" t="str">
        <f>IF(V44="",V43,IF(V43="",V44,IF(V43&gt;V44,V44,V43)))</f>
        <v/>
      </c>
      <c r="X43" s="301" t="str">
        <f>IF(W43="",W43,IF(W42="",W42,IF(W42&gt;W43,W42,W43)))</f>
        <v/>
      </c>
      <c r="Y43" s="301" t="str">
        <f>IF(X44="",X43,IF(X43="",X44,IF(X43&gt;X44,X44,X43)))</f>
        <v/>
      </c>
      <c r="Z43" s="301" t="str">
        <f>IF(Y43="",Y43,IF(Y42="",Y42,IF(Y42&gt;Y43,Y42,Y43)))</f>
        <v/>
      </c>
      <c r="AA43" s="301" t="str">
        <f>IF(Z44="",Z43,IF(Z43="",Z44,IF(Z43&gt;Z44,Z44,Z43)))</f>
        <v/>
      </c>
      <c r="AB43" s="301" t="str">
        <f>IF(AA43="",AA43,IF(AA42="",AA42,IF(AA42&gt;AA43,AA42,AA43)))</f>
        <v/>
      </c>
      <c r="AC43" s="301" t="str">
        <f>IF(AB44="",AB43,IF(AB43="",AB44,IF(AB43&gt;AB44,AB44,AB43)))</f>
        <v/>
      </c>
      <c r="AD43" s="2"/>
      <c r="AE43" s="2"/>
      <c r="AF43" s="2"/>
      <c r="AG43" s="2"/>
    </row>
    <row r="44" spans="1:33" ht="22.5">
      <c r="A44" s="34"/>
      <c r="B44" s="298" t="str">
        <f t="shared" si="21"/>
        <v>Graphite</v>
      </c>
      <c r="C44" s="28"/>
      <c r="D44" s="436"/>
      <c r="E44" s="437"/>
      <c r="F44" s="8"/>
      <c r="G44" s="401"/>
      <c r="H44" s="402"/>
      <c r="I44" s="402"/>
      <c r="J44" s="403"/>
      <c r="K44" s="29"/>
      <c r="L44" s="104"/>
      <c r="M44">
        <f t="shared" si="22"/>
        <v>0</v>
      </c>
      <c r="P44" s="299" t="str">
        <f t="shared" si="23"/>
        <v/>
      </c>
      <c r="R44" s="2"/>
      <c r="S44" s="300" t="str">
        <f t="shared" si="24"/>
        <v/>
      </c>
      <c r="T44" s="301" t="str">
        <f>IF(S45="",S44,IF(S44="",S45,IF(S44&gt;S45,S45,S44)))</f>
        <v/>
      </c>
      <c r="U44" s="301" t="str">
        <f>IF(T44="",T44,IF(T43="",T43,IF(T43&gt;T44,T43,T44)))</f>
        <v/>
      </c>
      <c r="V44" s="301" t="str">
        <f>IF(U45="",U44,IF(U44="",U45,IF(U44&gt;U45,U45,U44)))</f>
        <v/>
      </c>
      <c r="W44" s="301" t="str">
        <f>IF(V44="",V44,IF(V43="",V43,IF(V43&gt;V44,V43,V44)))</f>
        <v/>
      </c>
      <c r="X44" s="301" t="str">
        <f>IF(W45="",W44,IF(W44="",W45,IF(W44&gt;W45,W45,W44)))</f>
        <v/>
      </c>
      <c r="Y44" s="301" t="str">
        <f>IF(X44="",X44,IF(X43="",X43,IF(X43&gt;X44,X43,X44)))</f>
        <v/>
      </c>
      <c r="Z44" s="301" t="str">
        <f>IF(Y45="",Y44,IF(Y44="",Y45,IF(Y44&gt;Y45,Y45,Y44)))</f>
        <v/>
      </c>
      <c r="AA44" s="301" t="str">
        <f>IF(Z44="",Z44,IF(Z43="",Z43,IF(Z43&gt;Z44,Z43,Z44)))</f>
        <v/>
      </c>
      <c r="AB44" s="301" t="str">
        <f>IF(AA45="",AA44,IF(AA44="",AA45,IF(AA44&gt;AA45,AA45,AA44)))</f>
        <v/>
      </c>
      <c r="AC44" s="301" t="str">
        <f>IF(AB44="",AB44,IF(AB43="",AB43,IF(AB43&gt;AB44,AB43,AB44)))</f>
        <v/>
      </c>
      <c r="AD44" s="2"/>
      <c r="AE44" s="2"/>
      <c r="AF44" s="2"/>
      <c r="AG44" s="2"/>
    </row>
    <row r="45" spans="1:33" ht="22.5">
      <c r="A45" s="34"/>
      <c r="B45" s="298" t="str">
        <f t="shared" si="21"/>
        <v>Lithium</v>
      </c>
      <c r="C45" s="28"/>
      <c r="D45" s="436"/>
      <c r="E45" s="437"/>
      <c r="F45" s="8"/>
      <c r="G45" s="401"/>
      <c r="H45" s="402"/>
      <c r="I45" s="402"/>
      <c r="J45" s="403"/>
      <c r="K45" s="29"/>
      <c r="L45" s="104"/>
      <c r="M45">
        <f t="shared" si="22"/>
        <v>0</v>
      </c>
      <c r="P45" s="299" t="str">
        <f t="shared" si="23"/>
        <v/>
      </c>
      <c r="R45" s="2"/>
      <c r="S45" s="300" t="str">
        <f t="shared" si="24"/>
        <v/>
      </c>
      <c r="T45" s="301" t="str">
        <f>IF(S45="",S45,IF(S44="",S44,IF(S44&gt;S45,S44,S45)))</f>
        <v/>
      </c>
      <c r="U45" s="301" t="str">
        <f>IF(T46="",T45,IF(T45="",T46,IF(T45&gt;T46,T46,T45)))</f>
        <v/>
      </c>
      <c r="V45" s="301" t="str">
        <f>IF(U45="",U45,IF(U44="",U44,IF(U44&gt;U45,U44,U45)))</f>
        <v/>
      </c>
      <c r="W45" s="301" t="str">
        <f>IF(V46="",V45,IF(V45="",V46,IF(V45&gt;V46,V46,V45)))</f>
        <v/>
      </c>
      <c r="X45" s="301" t="str">
        <f>IF(W45="",W45,IF(W44="",W44,IF(W44&gt;W45,W44,W45)))</f>
        <v/>
      </c>
      <c r="Y45" s="301" t="str">
        <f>IF(X46="",X45,IF(X45="",X46,IF(X45&gt;X46,X46,X45)))</f>
        <v/>
      </c>
      <c r="Z45" s="301" t="str">
        <f>IF(Y45="",Y45,IF(Y44="",Y44,IF(Y44&gt;Y45,Y44,Y45)))</f>
        <v/>
      </c>
      <c r="AA45" s="301" t="str">
        <f>IF(Z46="",Z45,IF(Z45="",Z46,IF(Z45&gt;Z46,Z46,Z45)))</f>
        <v/>
      </c>
      <c r="AB45" s="301" t="str">
        <f>IF(AA45="",AA45,IF(AA44="",AA44,IF(AA44&gt;AA45,AA44,AA45)))</f>
        <v/>
      </c>
      <c r="AC45" s="301" t="str">
        <f>IF(AB46="",AB45,IF(AB45="",AB46,IF(AB45&gt;AB46,AB46,AB45)))</f>
        <v/>
      </c>
      <c r="AD45" s="2"/>
      <c r="AE45" s="2"/>
      <c r="AF45" s="2"/>
      <c r="AG45" s="2"/>
    </row>
    <row r="46" spans="1:33" ht="22.5">
      <c r="A46" s="34"/>
      <c r="B46" s="298" t="str">
        <f t="shared" si="21"/>
        <v>Mica</v>
      </c>
      <c r="C46" s="28"/>
      <c r="D46" s="436"/>
      <c r="E46" s="437"/>
      <c r="F46" s="8"/>
      <c r="G46" s="401"/>
      <c r="H46" s="402"/>
      <c r="I46" s="402"/>
      <c r="J46" s="403"/>
      <c r="K46" s="29"/>
      <c r="L46" s="104"/>
      <c r="M46">
        <f t="shared" si="22"/>
        <v>0</v>
      </c>
      <c r="P46" s="299" t="str">
        <f t="shared" si="23"/>
        <v/>
      </c>
      <c r="R46" s="2"/>
      <c r="S46" s="300" t="str">
        <f t="shared" si="24"/>
        <v/>
      </c>
      <c r="T46" s="301" t="str">
        <f>IF(S47="",S46,IF(S46="",S47,IF(S46&gt;S47,S47,S46)))</f>
        <v/>
      </c>
      <c r="U46" s="301" t="str">
        <f>IF(T46="",T46,IF(T45="",T45,IF(T45&gt;T46,T45,T46)))</f>
        <v/>
      </c>
      <c r="V46" s="301" t="str">
        <f>IF(U47="",U46,IF(U46="",U47,IF(U46&gt;U47,U47,U46)))</f>
        <v/>
      </c>
      <c r="W46" s="301" t="str">
        <f>IF(V46="",V46,IF(V45="",V45,IF(V45&gt;V46,V45,V46)))</f>
        <v/>
      </c>
      <c r="X46" s="301" t="str">
        <f>IF(W47="",W46,IF(W46="",W47,IF(W46&gt;W47,W47,W46)))</f>
        <v/>
      </c>
      <c r="Y46" s="301" t="str">
        <f>IF(X46="",X46,IF(X45="",X45,IF(X45&gt;X46,X45,X46)))</f>
        <v/>
      </c>
      <c r="Z46" s="301" t="str">
        <f>IF(Y47="",Y46,IF(Y46="",Y47,IF(Y46&gt;Y47,Y47,Y46)))</f>
        <v/>
      </c>
      <c r="AA46" s="301" t="str">
        <f>IF(Z46="",Z46,IF(Z45="",Z45,IF(Z45&gt;Z46,Z45,Z46)))</f>
        <v/>
      </c>
      <c r="AB46" s="301" t="str">
        <f>IF(AA47="",AA46,IF(AA46="",AA47,IF(AA46&gt;AA47,AA47,AA46)))</f>
        <v/>
      </c>
      <c r="AC46" s="301" t="str">
        <f>IF(AB46="",AB46,IF(AB45="",AB45,IF(AB45&gt;AB46,AB45,AB46)))</f>
        <v/>
      </c>
      <c r="AD46" s="2"/>
      <c r="AE46" s="2"/>
      <c r="AF46" s="2"/>
      <c r="AG46" s="2"/>
    </row>
    <row r="47" spans="1:33" ht="23.1" customHeight="1">
      <c r="A47" s="34"/>
      <c r="B47" s="298" t="str">
        <f t="shared" si="21"/>
        <v>Nickel</v>
      </c>
      <c r="C47" s="28"/>
      <c r="D47" s="436"/>
      <c r="E47" s="437"/>
      <c r="F47" s="8"/>
      <c r="G47" s="401"/>
      <c r="H47" s="402"/>
      <c r="I47" s="402"/>
      <c r="J47" s="403"/>
      <c r="K47" s="29"/>
      <c r="L47" s="104"/>
      <c r="M47">
        <f t="shared" si="22"/>
        <v>0</v>
      </c>
      <c r="P47" s="299" t="str">
        <f t="shared" si="23"/>
        <v/>
      </c>
      <c r="R47" s="2"/>
      <c r="S47" s="300" t="str">
        <f t="shared" si="24"/>
        <v/>
      </c>
      <c r="T47" s="301" t="str">
        <f>IF(S47="",S47,IF(S46="",S46,IF(S46&gt;S47,S46,S47)))</f>
        <v/>
      </c>
      <c r="U47" s="301" t="str">
        <f>IF(T48="",T47,IF(T47="",T48,IF(T47&gt;T48,T48,T47)))</f>
        <v/>
      </c>
      <c r="V47" s="301" t="str">
        <f>IF(U47="",U47,IF(U46="",U46,IF(U46&gt;U47,U46,U47)))</f>
        <v/>
      </c>
      <c r="W47" s="301" t="str">
        <f>IF(V48="",V47,IF(V47="",V48,IF(V47&gt;V48,V48,V47)))</f>
        <v/>
      </c>
      <c r="X47" s="301" t="str">
        <f>IF(W47="",W47,IF(W46="",W46,IF(W46&gt;W47,W46,W47)))</f>
        <v/>
      </c>
      <c r="Y47" s="301" t="str">
        <f>IF(X48="",X47,IF(X47="",X48,IF(X47&gt;X48,X48,X47)))</f>
        <v/>
      </c>
      <c r="Z47" s="301" t="str">
        <f>IF(Y47="",Y47,IF(Y46="",Y46,IF(Y46&gt;Y47,Y46,Y47)))</f>
        <v/>
      </c>
      <c r="AA47" s="301" t="str">
        <f>IF(Z48="",Z47,IF(Z47="",Z48,IF(Z47&gt;Z48,Z48,Z47)))</f>
        <v/>
      </c>
      <c r="AB47" s="301" t="str">
        <f>IF(AA47="",AA47,IF(AA46="",AA46,IF(AA46&gt;AA47,AA46,AA47)))</f>
        <v/>
      </c>
      <c r="AC47" s="301" t="str">
        <f>IF(AB48="",AB47,IF(AB47="",AB48,IF(AB47&gt;AB48,AB48,AB47)))</f>
        <v/>
      </c>
      <c r="AD47" s="2"/>
      <c r="AE47" s="2"/>
      <c r="AF47" s="2"/>
      <c r="AG47" s="2"/>
    </row>
    <row r="48" spans="1:33" ht="23.1" hidden="1" customHeight="1">
      <c r="A48" s="34"/>
      <c r="B48" s="298" t="str">
        <f t="shared" si="21"/>
        <v/>
      </c>
      <c r="C48" s="28"/>
      <c r="D48" s="436"/>
      <c r="E48" s="437"/>
      <c r="F48" s="8"/>
      <c r="G48" s="401"/>
      <c r="H48" s="402"/>
      <c r="I48" s="402"/>
      <c r="J48" s="403"/>
      <c r="K48" s="29"/>
      <c r="L48" s="104"/>
      <c r="M48">
        <f t="shared" si="22"/>
        <v>0</v>
      </c>
      <c r="P48" s="299" t="str">
        <f t="shared" si="23"/>
        <v/>
      </c>
      <c r="R48" s="2"/>
      <c r="S48" s="300" t="str">
        <f t="shared" si="24"/>
        <v/>
      </c>
      <c r="T48" s="301" t="str">
        <f>IF(S49="",S48,IF(S48="",S49,IF(S48&gt;S49,S49,S48)))</f>
        <v/>
      </c>
      <c r="U48" s="301" t="str">
        <f>IF(T48="",T48,IF(T47="",T47,IF(T47&gt;T48,T47,T48)))</f>
        <v/>
      </c>
      <c r="V48" s="301" t="str">
        <f>IF(U49="",U48,IF(U48="",U49,IF(U48&gt;U49,U49,U48)))</f>
        <v/>
      </c>
      <c r="W48" s="301" t="str">
        <f>IF(V48="",V48,IF(V47="",V47,IF(V47&gt;V48,V47,V48)))</f>
        <v/>
      </c>
      <c r="X48" s="301" t="str">
        <f>IF(W49="",W48,IF(W48="",W49,IF(W48&gt;W49,W49,W48)))</f>
        <v/>
      </c>
      <c r="Y48" s="301" t="str">
        <f>IF(X48="",X48,IF(X47="",X47,IF(X47&gt;X48,X47,X48)))</f>
        <v/>
      </c>
      <c r="Z48" s="301" t="str">
        <f>IF(Y49="",Y48,IF(Y48="",Y49,IF(Y48&gt;Y49,Y49,Y48)))</f>
        <v/>
      </c>
      <c r="AA48" s="301" t="str">
        <f>IF(Z48="",Z48,IF(Z47="",Z47,IF(Z47&gt;Z48,Z47,Z48)))</f>
        <v/>
      </c>
      <c r="AB48" s="301" t="str">
        <f>IF(AA49="",AA48,IF(AA48="",AA49,IF(AA48&gt;AA49,AA49,AA48)))</f>
        <v/>
      </c>
      <c r="AC48" s="301" t="str">
        <f>IF(AB48="",AB48,IF(AB47="",AB47,IF(AB47&gt;AB48,AB47,AB48)))</f>
        <v/>
      </c>
      <c r="AD48" s="2"/>
      <c r="AE48" s="2"/>
      <c r="AF48" s="2"/>
      <c r="AG48" s="2"/>
    </row>
    <row r="49" spans="1:33" ht="23.1" hidden="1" customHeight="1">
      <c r="A49" s="34"/>
      <c r="B49" s="298" t="str">
        <f t="shared" si="21"/>
        <v/>
      </c>
      <c r="C49" s="28"/>
      <c r="D49" s="436"/>
      <c r="E49" s="437"/>
      <c r="F49" s="8"/>
      <c r="G49" s="401"/>
      <c r="H49" s="402"/>
      <c r="I49" s="402"/>
      <c r="J49" s="403"/>
      <c r="K49" s="29"/>
      <c r="L49" s="104"/>
      <c r="M49">
        <f t="shared" si="22"/>
        <v>0</v>
      </c>
      <c r="P49" s="299" t="str">
        <f t="shared" si="23"/>
        <v/>
      </c>
      <c r="R49" s="2"/>
      <c r="S49" s="300" t="str">
        <f t="shared" si="24"/>
        <v/>
      </c>
      <c r="T49" s="301" t="str">
        <f>IF(S49="",S49,IF(S48="",S48,IF(S48&gt;S49,S48,S49)))</f>
        <v/>
      </c>
      <c r="U49" s="301" t="str">
        <f>IF(T50="",T49,IF(T49="",T50,IF(T49&gt;T50,T50,T49)))</f>
        <v/>
      </c>
      <c r="V49" s="301" t="str">
        <f>IF(U49="",U49,IF(U48="",U48,IF(U48&gt;U49,U48,U49)))</f>
        <v/>
      </c>
      <c r="W49" s="301" t="str">
        <f>IF(V50="",V49,IF(V49="",V50,IF(V49&gt;V50,V50,V49)))</f>
        <v/>
      </c>
      <c r="X49" s="301" t="str">
        <f>IF(W49="",W49,IF(W48="",W48,IF(W48&gt;W49,W48,W49)))</f>
        <v/>
      </c>
      <c r="Y49" s="301" t="str">
        <f>IF(X50="",X49,IF(X49="",X50,IF(X49&gt;X50,X50,X49)))</f>
        <v/>
      </c>
      <c r="Z49" s="301" t="str">
        <f>IF(Y49="",Y49,IF(Y48="",Y48,IF(Y48&gt;Y49,Y48,Y49)))</f>
        <v/>
      </c>
      <c r="AA49" s="301" t="str">
        <f>IF(Z50="",Z49,IF(Z49="",Z50,IF(Z49&gt;Z50,Z50,Z49)))</f>
        <v/>
      </c>
      <c r="AB49" s="301" t="str">
        <f>IF(AA49="",AA49,IF(AA48="",AA48,IF(AA48&gt;AA49,AA48,AA49)))</f>
        <v/>
      </c>
      <c r="AC49" s="301" t="str">
        <f>IF(AB50="",AB49,IF(AB49="",AB50,IF(AB49&gt;AB50,AB50,AB49)))</f>
        <v/>
      </c>
      <c r="AD49" s="2"/>
      <c r="AE49" s="2"/>
      <c r="AF49" s="2"/>
      <c r="AG49" s="2"/>
    </row>
    <row r="50" spans="1:33" ht="23.1" hidden="1" customHeight="1">
      <c r="A50" s="34"/>
      <c r="B50" s="298" t="str">
        <f t="shared" si="21"/>
        <v/>
      </c>
      <c r="C50" s="28"/>
      <c r="D50" s="436"/>
      <c r="E50" s="437"/>
      <c r="F50" s="8"/>
      <c r="G50" s="401"/>
      <c r="H50" s="402"/>
      <c r="I50" s="402"/>
      <c r="J50" s="403"/>
      <c r="K50" s="29"/>
      <c r="L50" s="104"/>
      <c r="M50">
        <f t="shared" si="22"/>
        <v>0</v>
      </c>
      <c r="P50" s="299" t="str">
        <f t="shared" si="23"/>
        <v/>
      </c>
      <c r="R50" s="2"/>
      <c r="S50" s="300" t="str">
        <f t="shared" si="24"/>
        <v/>
      </c>
      <c r="T50" s="301" t="str">
        <f>IF(S51="",S50,IF(S50="",S51,IF(S50&gt;S51,S51,S50)))</f>
        <v/>
      </c>
      <c r="U50" s="301" t="str">
        <f>IF(T50="",T50,IF(T49="",T49,IF(T49&gt;T50,T49,T50)))</f>
        <v/>
      </c>
      <c r="V50" s="301" t="str">
        <f>IF(U51="",U50,IF(U50="",U51,IF(U50&gt;U51,U51,U50)))</f>
        <v/>
      </c>
      <c r="W50" s="301" t="str">
        <f>IF(V50="",V50,IF(V49="",V49,IF(V49&gt;V50,V49,V50)))</f>
        <v/>
      </c>
      <c r="X50" s="301" t="str">
        <f>IF(W51="",W50,IF(W50="",W51,IF(W50&gt;W51,W51,W50)))</f>
        <v/>
      </c>
      <c r="Y50" s="301" t="str">
        <f>IF(X50="",X50,IF(X49="",X49,IF(X49&gt;X50,X49,X50)))</f>
        <v/>
      </c>
      <c r="Z50" s="301" t="str">
        <f>IF(Y51="",Y50,IF(Y50="",Y51,IF(Y50&gt;Y51,Y51,Y50)))</f>
        <v/>
      </c>
      <c r="AA50" s="301" t="str">
        <f>IF(Z50="",Z50,IF(Z49="",Z49,IF(Z49&gt;Z50,Z49,Z50)))</f>
        <v/>
      </c>
      <c r="AB50" s="301" t="str">
        <f>IF(AA51="",AA50,IF(AA50="",AA51,IF(AA50&gt;AA51,AA51,AA50)))</f>
        <v/>
      </c>
      <c r="AC50" s="301" t="str">
        <f>IF(AB50="",AB50,IF(AB49="",AB49,IF(AB49&gt;AB50,AB49,AB50)))</f>
        <v/>
      </c>
      <c r="AD50" s="2"/>
      <c r="AE50" s="2"/>
      <c r="AF50" s="2"/>
      <c r="AG50" s="2"/>
    </row>
    <row r="51" spans="1:33" ht="23.1" hidden="1" customHeight="1">
      <c r="A51" s="34"/>
      <c r="B51" s="298" t="str">
        <f t="shared" si="21"/>
        <v/>
      </c>
      <c r="C51" s="28"/>
      <c r="D51" s="436"/>
      <c r="E51" s="437"/>
      <c r="F51" s="8"/>
      <c r="G51" s="401"/>
      <c r="H51" s="402"/>
      <c r="I51" s="402"/>
      <c r="J51" s="403"/>
      <c r="K51" s="29"/>
      <c r="L51" s="104"/>
      <c r="M51">
        <f t="shared" si="22"/>
        <v>0</v>
      </c>
      <c r="P51" s="299" t="str">
        <f t="shared" si="23"/>
        <v/>
      </c>
      <c r="R51" s="2"/>
      <c r="S51" s="300" t="str">
        <f t="shared" si="24"/>
        <v/>
      </c>
      <c r="T51" s="301" t="str">
        <f>IF(S51="",S51,IF(S50="",S50,IF(S50&gt;S51,S50,S51)))</f>
        <v/>
      </c>
      <c r="U51" s="301" t="str">
        <f>T51</f>
        <v/>
      </c>
      <c r="V51" s="301" t="str">
        <f>IF(U51="",U51,IF(U50="",U50,IF(U50&gt;U51,U50,U51)))</f>
        <v/>
      </c>
      <c r="W51" s="301" t="str">
        <f>V51</f>
        <v/>
      </c>
      <c r="X51" s="301" t="str">
        <f>IF(W51="",W51,IF(W50="",W50,IF(W50&gt;W51,W50,W51)))</f>
        <v/>
      </c>
      <c r="Y51" s="301" t="str">
        <f>X51</f>
        <v/>
      </c>
      <c r="Z51" s="301" t="str">
        <f>IF(Y51="",Y51,IF(Y50="",Y50,IF(Y50&gt;Y51,Y50,Y51)))</f>
        <v/>
      </c>
      <c r="AA51" s="301" t="str">
        <f>Z51</f>
        <v/>
      </c>
      <c r="AB51" s="301" t="str">
        <f>IF(AA51="",AA51,IF(AA50="",AA50,IF(AA50&gt;AA51,AA50,AA51)))</f>
        <v/>
      </c>
      <c r="AC51" s="301" t="str">
        <f>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6</v>
      </c>
      <c r="Q53" s="38" t="str">
        <f>IF(P53=AA23,"","(*)")</f>
        <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36"/>
      <c r="E54" s="437"/>
      <c r="F54" s="40"/>
      <c r="G54" s="401"/>
      <c r="H54" s="402"/>
      <c r="I54" s="402"/>
      <c r="J54" s="403"/>
      <c r="K54" s="29"/>
      <c r="L54" s="104"/>
      <c r="M54">
        <f t="shared" ref="M54:M63" si="25">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36"/>
      <c r="E55" s="437"/>
      <c r="F55" s="40"/>
      <c r="G55" s="401"/>
      <c r="H55" s="402"/>
      <c r="I55" s="402"/>
      <c r="J55" s="403"/>
      <c r="K55" s="29"/>
      <c r="L55" s="104"/>
      <c r="M55">
        <f t="shared" si="25"/>
        <v>0</v>
      </c>
      <c r="P55" s="299" t="str">
        <f t="shared" ref="P55:P63" si="26">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36"/>
      <c r="E56" s="437"/>
      <c r="F56" s="40"/>
      <c r="G56" s="401"/>
      <c r="H56" s="402"/>
      <c r="I56" s="402"/>
      <c r="J56" s="403"/>
      <c r="K56" s="29"/>
      <c r="L56" s="104"/>
      <c r="M56">
        <f t="shared" si="25"/>
        <v>0</v>
      </c>
      <c r="P56" s="299" t="str">
        <f t="shared" si="26"/>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36"/>
      <c r="E57" s="437"/>
      <c r="F57" s="40"/>
      <c r="G57" s="401"/>
      <c r="H57" s="402"/>
      <c r="I57" s="402"/>
      <c r="J57" s="403"/>
      <c r="K57" s="29"/>
      <c r="L57" s="104"/>
      <c r="M57">
        <f t="shared" si="25"/>
        <v>0</v>
      </c>
      <c r="P57" s="299" t="str">
        <f t="shared" si="26"/>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36"/>
      <c r="E58" s="437"/>
      <c r="F58" s="40"/>
      <c r="G58" s="401"/>
      <c r="H58" s="402"/>
      <c r="I58" s="402"/>
      <c r="J58" s="403"/>
      <c r="K58" s="29"/>
      <c r="L58" s="104"/>
      <c r="M58">
        <f t="shared" si="25"/>
        <v>0</v>
      </c>
      <c r="P58" s="299" t="str">
        <f t="shared" si="26"/>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36"/>
      <c r="E59" s="437"/>
      <c r="F59" s="40"/>
      <c r="G59" s="401"/>
      <c r="H59" s="402"/>
      <c r="I59" s="402"/>
      <c r="J59" s="403"/>
      <c r="K59" s="29"/>
      <c r="L59" s="104"/>
      <c r="M59">
        <f t="shared" si="25"/>
        <v>0</v>
      </c>
      <c r="P59" s="299" t="str">
        <f t="shared" si="26"/>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36"/>
      <c r="E60" s="437"/>
      <c r="F60" s="40"/>
      <c r="G60" s="401"/>
      <c r="H60" s="402"/>
      <c r="I60" s="402"/>
      <c r="J60" s="403"/>
      <c r="K60" s="29"/>
      <c r="L60" s="104"/>
      <c r="M60">
        <f t="shared" si="25"/>
        <v>0</v>
      </c>
      <c r="P60" s="299" t="str">
        <f t="shared" si="26"/>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36"/>
      <c r="E61" s="437"/>
      <c r="F61" s="40"/>
      <c r="G61" s="401"/>
      <c r="H61" s="402"/>
      <c r="I61" s="402"/>
      <c r="J61" s="403"/>
      <c r="K61" s="29"/>
      <c r="L61" s="104"/>
      <c r="M61">
        <f t="shared" si="25"/>
        <v>0</v>
      </c>
      <c r="P61" s="299" t="str">
        <f t="shared" si="26"/>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36"/>
      <c r="E62" s="437"/>
      <c r="F62" s="40"/>
      <c r="G62" s="401"/>
      <c r="H62" s="402"/>
      <c r="I62" s="402"/>
      <c r="J62" s="403"/>
      <c r="K62" s="29"/>
      <c r="L62" s="104"/>
      <c r="M62">
        <f t="shared" si="25"/>
        <v>0</v>
      </c>
      <c r="P62" s="299" t="str">
        <f t="shared" si="26"/>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36"/>
      <c r="E63" s="437"/>
      <c r="F63" s="40"/>
      <c r="G63" s="401"/>
      <c r="H63" s="402"/>
      <c r="I63" s="402"/>
      <c r="J63" s="403"/>
      <c r="K63" s="29"/>
      <c r="L63" s="104"/>
      <c r="M63">
        <f t="shared" si="25"/>
        <v>0</v>
      </c>
      <c r="P63" s="299" t="str">
        <f t="shared" si="26"/>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36"/>
      <c r="E66" s="437"/>
      <c r="F66" s="40"/>
      <c r="G66" s="401"/>
      <c r="H66" s="402"/>
      <c r="I66" s="402"/>
      <c r="J66" s="403"/>
      <c r="K66" s="29"/>
      <c r="L66" s="104"/>
      <c r="M66">
        <f t="shared" ref="M66:M75" si="27">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36"/>
      <c r="E67" s="437"/>
      <c r="F67" s="40"/>
      <c r="G67" s="401"/>
      <c r="H67" s="402"/>
      <c r="I67" s="402"/>
      <c r="J67" s="403"/>
      <c r="K67" s="29"/>
      <c r="L67" s="104"/>
      <c r="M67">
        <f t="shared" si="27"/>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36"/>
      <c r="E68" s="437"/>
      <c r="F68" s="40"/>
      <c r="G68" s="401"/>
      <c r="H68" s="402"/>
      <c r="I68" s="402"/>
      <c r="J68" s="403"/>
      <c r="K68" s="29"/>
      <c r="L68" s="104"/>
      <c r="M68">
        <f t="shared" si="27"/>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36"/>
      <c r="E69" s="437"/>
      <c r="F69" s="40"/>
      <c r="G69" s="401"/>
      <c r="H69" s="402"/>
      <c r="I69" s="402"/>
      <c r="J69" s="403"/>
      <c r="K69" s="29"/>
      <c r="L69" s="104"/>
      <c r="M69">
        <f t="shared" si="27"/>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36"/>
      <c r="E70" s="437"/>
      <c r="F70" s="40"/>
      <c r="G70" s="401"/>
      <c r="H70" s="402"/>
      <c r="I70" s="402"/>
      <c r="J70" s="403"/>
      <c r="K70" s="29"/>
      <c r="L70" s="104"/>
      <c r="M70">
        <f t="shared" si="27"/>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36"/>
      <c r="E71" s="437"/>
      <c r="F71" s="40"/>
      <c r="G71" s="401"/>
      <c r="H71" s="402"/>
      <c r="I71" s="402"/>
      <c r="J71" s="403"/>
      <c r="K71" s="29"/>
      <c r="L71" s="104"/>
      <c r="M71">
        <f t="shared" si="27"/>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36"/>
      <c r="E72" s="437"/>
      <c r="F72" s="40"/>
      <c r="G72" s="401"/>
      <c r="H72" s="402"/>
      <c r="I72" s="402"/>
      <c r="J72" s="403"/>
      <c r="K72" s="29"/>
      <c r="L72" s="104"/>
      <c r="M72">
        <f t="shared" si="27"/>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36"/>
      <c r="E73" s="437"/>
      <c r="F73" s="40"/>
      <c r="G73" s="401"/>
      <c r="H73" s="402"/>
      <c r="I73" s="402"/>
      <c r="J73" s="403"/>
      <c r="K73" s="29"/>
      <c r="L73" s="104"/>
      <c r="M73">
        <f t="shared" si="27"/>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36"/>
      <c r="E74" s="437"/>
      <c r="F74" s="40"/>
      <c r="G74" s="401"/>
      <c r="H74" s="402"/>
      <c r="I74" s="402"/>
      <c r="J74" s="403"/>
      <c r="K74" s="29"/>
      <c r="L74" s="104"/>
      <c r="M74">
        <f t="shared" si="27"/>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36"/>
      <c r="E75" s="437"/>
      <c r="F75" s="40"/>
      <c r="G75" s="401"/>
      <c r="H75" s="402"/>
      <c r="I75" s="402"/>
      <c r="J75" s="403"/>
      <c r="K75" s="29"/>
      <c r="L75" s="104"/>
      <c r="M75">
        <f t="shared" si="27"/>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36"/>
      <c r="E78" s="437"/>
      <c r="F78" s="40"/>
      <c r="G78" s="401"/>
      <c r="H78" s="402"/>
      <c r="I78" s="402"/>
      <c r="J78" s="403"/>
      <c r="K78" s="29"/>
      <c r="L78" s="104"/>
      <c r="M78">
        <f t="shared" ref="M78:M87" si="28">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36"/>
      <c r="E79" s="437"/>
      <c r="F79" s="40"/>
      <c r="G79" s="401"/>
      <c r="H79" s="402"/>
      <c r="I79" s="402"/>
      <c r="J79" s="403"/>
      <c r="K79" s="29"/>
      <c r="L79" s="104"/>
      <c r="M79">
        <f t="shared" si="28"/>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36"/>
      <c r="E80" s="437"/>
      <c r="F80" s="40"/>
      <c r="G80" s="401"/>
      <c r="H80" s="402"/>
      <c r="I80" s="402"/>
      <c r="J80" s="403"/>
      <c r="K80" s="29"/>
      <c r="L80" s="104"/>
      <c r="M80">
        <f t="shared" si="28"/>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6"/>
      <c r="E81" s="437"/>
      <c r="F81" s="40"/>
      <c r="G81" s="401"/>
      <c r="H81" s="402"/>
      <c r="I81" s="402"/>
      <c r="J81" s="403"/>
      <c r="K81" s="29"/>
      <c r="L81" s="104"/>
      <c r="M81">
        <f t="shared" si="28"/>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6"/>
      <c r="E82" s="437"/>
      <c r="F82" s="40"/>
      <c r="G82" s="401"/>
      <c r="H82" s="402"/>
      <c r="I82" s="402"/>
      <c r="J82" s="403"/>
      <c r="K82" s="29"/>
      <c r="L82" s="104"/>
      <c r="M82">
        <f t="shared" si="28"/>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36"/>
      <c r="E83" s="437"/>
      <c r="F83" s="40"/>
      <c r="G83" s="401"/>
      <c r="H83" s="402"/>
      <c r="I83" s="402"/>
      <c r="J83" s="403"/>
      <c r="K83" s="29"/>
      <c r="L83" s="104"/>
      <c r="M83">
        <f t="shared" si="28"/>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36"/>
      <c r="E84" s="437"/>
      <c r="F84" s="40"/>
      <c r="G84" s="401"/>
      <c r="H84" s="402"/>
      <c r="I84" s="402"/>
      <c r="J84" s="403"/>
      <c r="K84" s="29"/>
      <c r="L84" s="104"/>
      <c r="M84">
        <f t="shared" si="28"/>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36"/>
      <c r="E85" s="437"/>
      <c r="F85" s="40"/>
      <c r="G85" s="401"/>
      <c r="H85" s="402"/>
      <c r="I85" s="402"/>
      <c r="J85" s="403"/>
      <c r="K85" s="29"/>
      <c r="L85" s="104"/>
      <c r="M85">
        <f t="shared" si="28"/>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36"/>
      <c r="E86" s="437"/>
      <c r="F86" s="40"/>
      <c r="G86" s="401"/>
      <c r="H86" s="402"/>
      <c r="I86" s="402"/>
      <c r="J86" s="403"/>
      <c r="K86" s="29"/>
      <c r="L86" s="104"/>
      <c r="M86">
        <f t="shared" si="28"/>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36"/>
      <c r="E87" s="437"/>
      <c r="F87" s="40"/>
      <c r="G87" s="401"/>
      <c r="H87" s="402"/>
      <c r="I87" s="402"/>
      <c r="J87" s="403"/>
      <c r="K87" s="29"/>
      <c r="L87" s="104"/>
      <c r="M87">
        <f t="shared" si="28"/>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36"/>
      <c r="E90" s="437"/>
      <c r="F90" s="40"/>
      <c r="G90" s="401"/>
      <c r="H90" s="402"/>
      <c r="I90" s="402"/>
      <c r="J90" s="403"/>
      <c r="K90" s="29"/>
      <c r="L90" s="104"/>
      <c r="M90">
        <f t="shared" ref="M90:M99" si="29">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36"/>
      <c r="E91" s="437"/>
      <c r="F91" s="40"/>
      <c r="G91" s="401"/>
      <c r="H91" s="402"/>
      <c r="I91" s="402"/>
      <c r="J91" s="403"/>
      <c r="K91" s="29"/>
      <c r="L91" s="104"/>
      <c r="M91">
        <f t="shared" si="29"/>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36"/>
      <c r="E92" s="437"/>
      <c r="F92" s="40"/>
      <c r="G92" s="401"/>
      <c r="H92" s="402"/>
      <c r="I92" s="402"/>
      <c r="J92" s="403"/>
      <c r="K92" s="29"/>
      <c r="L92" s="104"/>
      <c r="M92">
        <f t="shared" si="29"/>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36"/>
      <c r="E93" s="437"/>
      <c r="F93" s="40"/>
      <c r="G93" s="401"/>
      <c r="H93" s="402"/>
      <c r="I93" s="402"/>
      <c r="J93" s="403"/>
      <c r="K93" s="29"/>
      <c r="L93" s="104"/>
      <c r="M93">
        <f t="shared" si="29"/>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36"/>
      <c r="E94" s="437"/>
      <c r="F94" s="40"/>
      <c r="G94" s="401"/>
      <c r="H94" s="402"/>
      <c r="I94" s="402"/>
      <c r="J94" s="403"/>
      <c r="K94" s="29"/>
      <c r="L94" s="104"/>
      <c r="M94">
        <f t="shared" si="29"/>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36"/>
      <c r="E95" s="437"/>
      <c r="F95" s="40"/>
      <c r="G95" s="401"/>
      <c r="H95" s="402"/>
      <c r="I95" s="402"/>
      <c r="J95" s="403"/>
      <c r="K95" s="29"/>
      <c r="L95" s="104"/>
      <c r="M95">
        <f t="shared" si="29"/>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36"/>
      <c r="E96" s="437"/>
      <c r="F96" s="40"/>
      <c r="G96" s="401"/>
      <c r="H96" s="402"/>
      <c r="I96" s="402"/>
      <c r="J96" s="403"/>
      <c r="K96" s="29"/>
      <c r="L96" s="104"/>
      <c r="M96">
        <f t="shared" si="29"/>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36"/>
      <c r="E97" s="437"/>
      <c r="F97" s="40"/>
      <c r="G97" s="401"/>
      <c r="H97" s="402"/>
      <c r="I97" s="402"/>
      <c r="J97" s="403"/>
      <c r="K97" s="29"/>
      <c r="L97" s="104"/>
      <c r="M97">
        <f t="shared" si="29"/>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36"/>
      <c r="E98" s="437"/>
      <c r="F98" s="40"/>
      <c r="G98" s="401"/>
      <c r="H98" s="402"/>
      <c r="I98" s="402"/>
      <c r="J98" s="403"/>
      <c r="K98" s="29"/>
      <c r="L98" s="104"/>
      <c r="M98">
        <f t="shared" si="29"/>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36"/>
      <c r="E99" s="437"/>
      <c r="F99" s="40"/>
      <c r="G99" s="401"/>
      <c r="H99" s="402"/>
      <c r="I99" s="402"/>
      <c r="J99" s="403"/>
      <c r="K99" s="29"/>
      <c r="L99" s="104"/>
      <c r="M99">
        <f t="shared" si="29"/>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36"/>
      <c r="E102" s="437"/>
      <c r="F102" s="41"/>
      <c r="G102" s="401"/>
      <c r="H102" s="402"/>
      <c r="I102" s="402"/>
      <c r="J102" s="403"/>
      <c r="K102" s="29"/>
      <c r="L102" s="104"/>
      <c r="M102">
        <f t="shared" ref="M102:M111" si="30">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36"/>
      <c r="E103" s="437"/>
      <c r="F103" s="41"/>
      <c r="G103" s="401"/>
      <c r="H103" s="402"/>
      <c r="I103" s="402"/>
      <c r="J103" s="403"/>
      <c r="K103" s="29"/>
      <c r="L103" s="104"/>
      <c r="M103">
        <f t="shared" si="30"/>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36"/>
      <c r="E104" s="437"/>
      <c r="F104" s="41"/>
      <c r="G104" s="401"/>
      <c r="H104" s="402"/>
      <c r="I104" s="402"/>
      <c r="J104" s="403"/>
      <c r="K104" s="29"/>
      <c r="L104" s="104"/>
      <c r="M104">
        <f t="shared" si="30"/>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36"/>
      <c r="E105" s="437"/>
      <c r="F105" s="41"/>
      <c r="G105" s="401"/>
      <c r="H105" s="402"/>
      <c r="I105" s="402"/>
      <c r="J105" s="403"/>
      <c r="K105" s="29"/>
      <c r="L105" s="104"/>
      <c r="M105">
        <f t="shared" si="30"/>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36"/>
      <c r="E106" s="437"/>
      <c r="F106" s="41"/>
      <c r="G106" s="401"/>
      <c r="H106" s="402"/>
      <c r="I106" s="402"/>
      <c r="J106" s="403"/>
      <c r="K106" s="29"/>
      <c r="L106" s="104"/>
      <c r="M106">
        <f t="shared" si="30"/>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36"/>
      <c r="E107" s="437"/>
      <c r="F107" s="41"/>
      <c r="G107" s="401"/>
      <c r="H107" s="402"/>
      <c r="I107" s="402"/>
      <c r="J107" s="403"/>
      <c r="K107" s="29"/>
      <c r="L107" s="104"/>
      <c r="M107">
        <f t="shared" si="30"/>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36"/>
      <c r="E108" s="437"/>
      <c r="F108" s="41"/>
      <c r="G108" s="401"/>
      <c r="H108" s="402"/>
      <c r="I108" s="402"/>
      <c r="J108" s="403"/>
      <c r="K108" s="29"/>
      <c r="L108" s="104"/>
      <c r="M108">
        <f t="shared" si="30"/>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36"/>
      <c r="E109" s="437"/>
      <c r="F109" s="41"/>
      <c r="G109" s="401"/>
      <c r="H109" s="402"/>
      <c r="I109" s="402"/>
      <c r="J109" s="403"/>
      <c r="K109" s="29"/>
      <c r="L109" s="104"/>
      <c r="M109">
        <f t="shared" si="30"/>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36"/>
      <c r="E110" s="437"/>
      <c r="F110" s="41"/>
      <c r="G110" s="401"/>
      <c r="H110" s="402"/>
      <c r="I110" s="402"/>
      <c r="J110" s="403"/>
      <c r="K110" s="29"/>
      <c r="L110" s="104"/>
      <c r="M110">
        <f t="shared" si="30"/>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36"/>
      <c r="E111" s="437"/>
      <c r="F111" s="43"/>
      <c r="G111" s="401"/>
      <c r="H111" s="402"/>
      <c r="I111" s="402"/>
      <c r="J111" s="403"/>
      <c r="K111" s="32"/>
      <c r="L111" s="105"/>
      <c r="M111">
        <f t="shared" si="30"/>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6" t="s">
        <v>25</v>
      </c>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 xml:space="preserve">B. Is your responsible minerals sourcing policy publicly available on your website? (Note – If yes, the user shall specify the URL in the comment field.) </v>
      </c>
      <c r="C117" s="49"/>
      <c r="D117" s="436" t="s">
        <v>25</v>
      </c>
      <c r="E117" s="437"/>
      <c r="F117" s="49"/>
      <c r="G117" s="482" t="s">
        <v>20171</v>
      </c>
      <c r="H117" s="453"/>
      <c r="I117" s="453"/>
      <c r="J117" s="454"/>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5"/>
      <c r="E119" s="455"/>
      <c r="F119" s="231"/>
      <c r="G119" s="456"/>
      <c r="H119" s="456"/>
      <c r="I119" s="456"/>
      <c r="J119" s="456"/>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36"/>
      <c r="E120" s="437"/>
      <c r="F120" s="8"/>
      <c r="G120" s="401"/>
      <c r="H120" s="402"/>
      <c r="I120" s="402"/>
      <c r="J120" s="403"/>
      <c r="K120" s="29"/>
      <c r="L120" s="100"/>
      <c r="M120">
        <f t="shared" ref="M120:M129" si="31">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36"/>
      <c r="E121" s="437"/>
      <c r="F121" s="8"/>
      <c r="G121" s="401"/>
      <c r="H121" s="402"/>
      <c r="I121" s="402"/>
      <c r="J121" s="403"/>
      <c r="K121" s="29"/>
      <c r="L121" s="100"/>
      <c r="M121">
        <f t="shared" si="31"/>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36"/>
      <c r="E122" s="437"/>
      <c r="F122" s="8"/>
      <c r="G122" s="401"/>
      <c r="H122" s="402"/>
      <c r="I122" s="402"/>
      <c r="J122" s="403"/>
      <c r="K122" s="29"/>
      <c r="L122" s="100"/>
      <c r="M122">
        <f t="shared" si="31"/>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36"/>
      <c r="E123" s="437"/>
      <c r="F123" s="8"/>
      <c r="G123" s="401"/>
      <c r="H123" s="402"/>
      <c r="I123" s="402"/>
      <c r="J123" s="403"/>
      <c r="K123" s="29"/>
      <c r="L123" s="100"/>
      <c r="M123">
        <f t="shared" si="31"/>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36"/>
      <c r="E124" s="437"/>
      <c r="F124" s="8"/>
      <c r="G124" s="401"/>
      <c r="H124" s="402"/>
      <c r="I124" s="402"/>
      <c r="J124" s="403"/>
      <c r="K124" s="29"/>
      <c r="L124" s="100"/>
      <c r="M124">
        <f t="shared" si="31"/>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36"/>
      <c r="E125" s="437"/>
      <c r="F125" s="8"/>
      <c r="G125" s="401"/>
      <c r="H125" s="402"/>
      <c r="I125" s="402"/>
      <c r="J125" s="403"/>
      <c r="K125" s="29"/>
      <c r="L125" s="100"/>
      <c r="M125">
        <f t="shared" si="31"/>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36"/>
      <c r="E126" s="437"/>
      <c r="F126" s="8"/>
      <c r="G126" s="401"/>
      <c r="H126" s="402"/>
      <c r="I126" s="402"/>
      <c r="J126" s="403"/>
      <c r="K126" s="29"/>
      <c r="L126" s="100"/>
      <c r="M126">
        <f t="shared" si="31"/>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36"/>
      <c r="E127" s="437"/>
      <c r="F127" s="8"/>
      <c r="G127" s="401"/>
      <c r="H127" s="402"/>
      <c r="I127" s="402"/>
      <c r="J127" s="403"/>
      <c r="K127" s="29"/>
      <c r="L127" s="100"/>
      <c r="M127">
        <f t="shared" si="31"/>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36"/>
      <c r="E128" s="437"/>
      <c r="F128" s="8"/>
      <c r="G128" s="401"/>
      <c r="H128" s="402"/>
      <c r="I128" s="402"/>
      <c r="J128" s="403"/>
      <c r="K128" s="29"/>
      <c r="L128" s="100"/>
      <c r="M128">
        <f t="shared" si="31"/>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36"/>
      <c r="E129" s="437"/>
      <c r="F129" s="8"/>
      <c r="G129" s="401"/>
      <c r="H129" s="402"/>
      <c r="I129" s="402"/>
      <c r="J129" s="403"/>
      <c r="K129" s="29"/>
      <c r="L129" s="100"/>
      <c r="M129">
        <f t="shared" si="31"/>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t="s">
        <v>25</v>
      </c>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0" t="s">
        <v>32</v>
      </c>
      <c r="E133" s="461"/>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 xml:space="preserve">F. Do you review due diligence information received from your suppliers against your company’s expectations? </v>
      </c>
      <c r="C135" s="49"/>
      <c r="D135" s="436" t="s">
        <v>25</v>
      </c>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62"/>
      <c r="H136" s="462"/>
      <c r="I136" s="462"/>
      <c r="J136" s="46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 xml:space="preserve">G. Does your review process include corrective action management? </v>
      </c>
      <c r="C137" s="49"/>
      <c r="D137" s="436" t="s">
        <v>25</v>
      </c>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7" t="str">
        <f>IF(OR($D$8="",$I$3=""),"","Click here to check required fields completion")</f>
        <v/>
      </c>
      <c r="C138" s="457"/>
      <c r="D138" s="457"/>
      <c r="E138" s="457"/>
      <c r="F138" s="457"/>
      <c r="G138" s="457"/>
      <c r="H138" s="457"/>
      <c r="I138" s="457"/>
      <c r="J138" s="457"/>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58" t="str">
        <f ca="1">OFFSET(L!$C$1,MATCH("General"&amp;"Cpy",L!$A:$A,0)-1,SL,,)</f>
        <v>© 2025 Responsible Minerals Initiative. All rights reserved.</v>
      </c>
      <c r="B139" s="459"/>
      <c r="C139" s="459"/>
      <c r="D139" s="459"/>
      <c r="E139" s="459"/>
      <c r="F139" s="459"/>
      <c r="G139" s="459"/>
      <c r="H139" s="459"/>
      <c r="I139" s="459"/>
      <c r="J139" s="459"/>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FA6577D2-64FD-481C-9779-9A55A89DD141}"/>
    <hyperlink ref="D24" r:id="rId2" xr:uid="{9EF55BEE-8983-419F-9006-3364D1DD593F}"/>
    <hyperlink ref="G117" r:id="rId3" xr:uid="{1D125D19-B578-45BE-8698-6A8EA0E58699}"/>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3" t="str">
        <f ca="1">OFFSET(L!$C$1,MATCH("Smelter List"&amp;ADDRESS(ROW(),COLUMN(),4),L!$A:$A,0)-1,SL,,)</f>
        <v>Link to "RMAP Conformant Smelter List"</v>
      </c>
      <c r="K2" s="464"/>
      <c r="L2" s="464"/>
      <c r="M2" s="464"/>
      <c r="N2" s="464"/>
      <c r="O2" s="464"/>
      <c r="P2" s="161"/>
      <c r="Q2" s="162"/>
      <c r="R2" s="163"/>
      <c r="S2" s="163"/>
      <c r="T2" s="163"/>
      <c r="AB2" s="310"/>
      <c r="AH2" s="129" t="s">
        <v>25</v>
      </c>
    </row>
    <row r="3" spans="1:34" s="16" customFormat="1" ht="249.6" customHeight="1">
      <c r="A3" s="200"/>
      <c r="B3" s="46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5"/>
      <c r="D3" s="465"/>
      <c r="E3" s="465"/>
      <c r="F3" s="164"/>
      <c r="G3" s="466" t="str">
        <f ca="1">OFFSET(L!$C$1,MATCH("General"&amp;"Cpy",L!$A:$A,0)-1,SL,,)</f>
        <v>© 2025 Responsible Minerals Initiative. All rights reserved.</v>
      </c>
      <c r="H3" s="467"/>
      <c r="I3" s="468"/>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0.25">
      <c r="A5" s="196"/>
      <c r="B5" s="302" t="str">
        <f>IF(LEN(A5)=0,"",INDEX('Smelter Look-up'!$A:$A,MATCH($A5,'Smelter Look-up'!$E:$E,0)))</f>
        <v/>
      </c>
      <c r="C5" s="151" t="str">
        <f>IF(LEN(A5)=0,"",INDEX('Smelter Look-up'!$C:$C,MATCH($A5,'Smelter Look-up'!$E:$E,0)))</f>
        <v/>
      </c>
      <c r="D5" s="148"/>
      <c r="E5" s="148" t="str">
        <f ca="1">IF(ISERROR($V5),"",OFFSET('Smelter Look-up'!$D$4,$V5-4,0)&amp;"")</f>
        <v/>
      </c>
      <c r="F5" s="148" t="str">
        <f ca="1">IF(ISERROR($V5),"",OFFSET('Smelter Look-up'!$E$4,$V5-4,0))</f>
        <v/>
      </c>
      <c r="G5" s="148" t="str">
        <f ca="1">IF(C5=$X$4,"Enter smelter details",IF(ISERROR($V5),"",OFFSET('Smelter Look-up'!$F$4,$V5-4,0)))</f>
        <v/>
      </c>
      <c r="H5" s="204" t="str">
        <f ca="1">IF(ISERROR($V5),"",OFFSET('Smelter Look-up'!$G$4,$V5-4,0))</f>
        <v/>
      </c>
      <c r="I5" s="205" t="str">
        <f ca="1">IF(ISERROR($V5),"",OFFSET('Smelter Look-up'!$H$4,$V5-4,0))</f>
        <v/>
      </c>
      <c r="J5" s="205" t="str">
        <f ca="1">IF(ISERROR($V5),"",OFFSET('Smelter Look-up'!$I$4,$V5-4,0))</f>
        <v/>
      </c>
      <c r="K5" s="149"/>
      <c r="L5" s="149"/>
      <c r="M5" s="149"/>
      <c r="N5" s="149"/>
      <c r="O5" s="149"/>
      <c r="P5" s="207"/>
      <c r="Q5" s="150"/>
      <c r="R5" s="148" t="str">
        <f ca="1">IF(ISERROR($V5),"",OFFSET('Smelter Look-up'!$C$4,$V5-4,0)&amp;"")</f>
        <v/>
      </c>
      <c r="S5" s="154" t="str">
        <f t="shared" ref="S5:S12" ca="1" si="0">IF(B5="","",IF(ISERROR(MATCH($E5,CL,0)),"Unknown",INDIRECT("'C'!$A$"&amp;MATCH($E5,CL,0)+1)))</f>
        <v/>
      </c>
      <c r="T5" s="154" t="str">
        <f ca="1">IF(B5="","",IF(ISERROR(MATCH($J5,SorP!$B$1:$B$6226,0)),"",INDIRECT("'SorP'!$A$"&amp;MATCH($S5&amp;$J5,SorP!C:C,0))))</f>
        <v/>
      </c>
      <c r="U5" s="167"/>
      <c r="V5" s="168" t="e">
        <f>IF(C5="",NA(),MATCH($B5&amp;$C5,'Smelter Look-up'!$J:$J,0))</f>
        <v>#N/A</v>
      </c>
      <c r="X5" s="169">
        <f t="shared" ref="X5:X12" ca="1" si="1">IF(AND(C5="Smelter not listed",OR(LEN(D5)=0,LEN(E5)=0)),1,0)</f>
        <v>0</v>
      </c>
      <c r="AB5" s="312" t="str">
        <f t="shared" ref="AB5:AB12" si="2">IF(C5="","",B5)</f>
        <v/>
      </c>
      <c r="AC5" s="169" t="str">
        <f>B5</f>
        <v/>
      </c>
      <c r="AD5" s="169" t="str">
        <f>IF(C5="Smelter not listed",D5,C5)</f>
        <v/>
      </c>
    </row>
    <row r="6" spans="1:34" s="169" customFormat="1" ht="20.25">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IF(B6="","",IF(ISERROR(MATCH($J6,SorP!$B$1:$B$6226,0)),"",INDIRECT("'SorP'!$A$"&amp;MATCH($S6&amp;$J6,SorP!C:C,0))))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25">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IF(B7="","",IF(ISERROR(MATCH($J7,SorP!$B$1:$B$6226,0)),"",INDIRECT("'SorP'!$A$"&amp;MATCH($S7&amp;$J7,SorP!C:C,0))))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25">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B2502</f>
        <v/>
      </c>
      <c r="AD2502" s="169" t="str">
        <f>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B2503</f>
        <v/>
      </c>
      <c r="AD2503" s="169" t="str">
        <f>IF(C2503="Smelter not listed",D2503,C2503)</f>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ca="1">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B2504</f>
        <v/>
      </c>
      <c r="AD2504" s="169" t="str">
        <f>IF(C2504="Smelter not listed",D2504,C2504)</f>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69" t="str">
        <f ca="1">OFFSET(L!$C$1,MATCH("Checker"&amp;ADDRESS(ROW(),COLUMN(),4),L!$A:$A,0)-1,SL,,)</f>
        <v>To ensure all required fields have been populated before submitting to your customers review form for any line items highlighted in red</v>
      </c>
      <c r="B1" s="469"/>
      <c r="C1" s="469"/>
      <c r="D1" s="107" t="str">
        <f ca="1">OFFSET(L!$C$1,MATCH("Checker"&amp;ADDRESS(ROW(),COLUMN(),4),L!$A:$A,0)-1,SL,,)</f>
        <v>Required fields remaining to be completed</v>
      </c>
      <c r="E1" s="16" t="s">
        <v>18</v>
      </c>
    </row>
    <row r="2" spans="1:10" ht="15.7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Heraeus Epurio GmbH</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t="str">
        <f>Declaration!D10</f>
        <v>Clevios Product Line</v>
      </c>
      <c r="C6" s="78" t="str">
        <f t="shared" ca="1" si="0"/>
        <v>Complete</v>
      </c>
      <c r="D6" s="84" t="str">
        <f>IF(H6=1,"Click here to provide a Description of Scope","")</f>
        <v/>
      </c>
      <c r="E6" s="16" t="s">
        <v>15</v>
      </c>
      <c r="F6" s="83">
        <f>IF(OR(B5=Declaration!P9,B5=Declaration!Q9,B5=0),0,1)</f>
        <v>0</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Anke Kinder</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anke.kinder@heraeus.com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+49 (0) 214 40 396-108</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Dr. Torsten Küppers</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torsten.kueppers@heraeus.com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46036</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No</v>
      </c>
      <c r="C17" s="78" t="str">
        <f t="shared" ca="1" si="3"/>
        <v>Complete</v>
      </c>
      <c r="D17" s="314" t="str">
        <f t="shared" ref="D17:D22" si="5">IF(H17=1,"Click here to answer question 1 for specified mineral","")</f>
        <v/>
      </c>
      <c r="E17" s="16" t="s">
        <v>18</v>
      </c>
      <c r="F17" s="321">
        <f t="shared" ref="F17:F22" si="6">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No</v>
      </c>
      <c r="C18" s="78" t="str">
        <f t="shared" ca="1" si="3"/>
        <v>Complete</v>
      </c>
      <c r="D18" s="314" t="str">
        <f t="shared" si="5"/>
        <v/>
      </c>
      <c r="E18" s="16" t="s">
        <v>15</v>
      </c>
      <c r="F18" s="321">
        <f t="shared" si="6"/>
        <v>1</v>
      </c>
      <c r="G18" s="61">
        <f>IF(B18=0,1,0)</f>
        <v>0</v>
      </c>
      <c r="H18" s="62">
        <f>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si="5"/>
        <v/>
      </c>
      <c r="E19" s="16" t="s">
        <v>15</v>
      </c>
      <c r="F19" s="321">
        <f t="shared" si="6"/>
        <v>1</v>
      </c>
      <c r="G19" s="61">
        <f>IF(B19=0,1,0)</f>
        <v>0</v>
      </c>
      <c r="H19" s="62">
        <f>F19*G19</f>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5"/>
        <v/>
      </c>
      <c r="E20" s="16" t="s">
        <v>15</v>
      </c>
      <c r="F20" s="321">
        <f t="shared" si="6"/>
        <v>1</v>
      </c>
      <c r="G20" s="61">
        <f>IF(B20=0,1,0)</f>
        <v>0</v>
      </c>
      <c r="H20" s="62">
        <f>F20*G20</f>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5"/>
        <v/>
      </c>
      <c r="E21" s="16"/>
      <c r="F21" s="321">
        <f t="shared" si="6"/>
        <v>1</v>
      </c>
      <c r="G21" s="61">
        <f>IF(B21=0,1,0)</f>
        <v>0</v>
      </c>
      <c r="H21" s="62">
        <f>F21*G21</f>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No</v>
      </c>
      <c r="C22" s="78" t="str">
        <f t="shared" ca="1" si="3"/>
        <v>Complete</v>
      </c>
      <c r="D22" s="314" t="str">
        <f t="shared" si="5"/>
        <v/>
      </c>
      <c r="E22" s="16"/>
      <c r="F22" s="321">
        <f t="shared" si="6"/>
        <v>1</v>
      </c>
      <c r="G22" s="61">
        <f>IF(B22=0,1,0)</f>
        <v>0</v>
      </c>
      <c r="H22" s="62">
        <f>F22*G22</f>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 xml:space="preserve">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7">IF(H28=1,J28,I28)</f>
        <v>Complete</v>
      </c>
      <c r="D28" s="314" t="str">
        <f t="shared" ref="D28:D33" si="8">IF(H28=1,"Click here to answer question 2 for specified mineral","")</f>
        <v/>
      </c>
      <c r="E28" s="16" t="s">
        <v>15</v>
      </c>
      <c r="F28" s="83">
        <f t="shared" ref="F28:F33" si="9">IF(OR(A17="",B17="No",B17="Unknown",B17="Not declaring"),0,1)</f>
        <v>0</v>
      </c>
      <c r="G28" s="61">
        <f t="shared" ref="G28:G33" si="10">IF(B28=0,1,0)</f>
        <v>1</v>
      </c>
      <c r="H28" s="62">
        <f t="shared" ref="H28:H33" si="11">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f>Declaration!D43</f>
        <v>0</v>
      </c>
      <c r="C29" s="135" t="str">
        <f t="shared" ca="1" si="7"/>
        <v>Complete</v>
      </c>
      <c r="D29" s="314" t="str">
        <f t="shared" si="8"/>
        <v/>
      </c>
      <c r="E29" s="16" t="s">
        <v>15</v>
      </c>
      <c r="F29" s="83">
        <f t="shared" si="9"/>
        <v>0</v>
      </c>
      <c r="G29" s="61">
        <f t="shared" si="10"/>
        <v>1</v>
      </c>
      <c r="H29" s="62">
        <f t="shared" si="11"/>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7"/>
        <v>Complete</v>
      </c>
      <c r="D30" s="314" t="str">
        <f t="shared" si="8"/>
        <v/>
      </c>
      <c r="E30" s="16"/>
      <c r="F30" s="83">
        <f t="shared" si="9"/>
        <v>0</v>
      </c>
      <c r="G30" s="61">
        <f t="shared" si="10"/>
        <v>1</v>
      </c>
      <c r="H30" s="62">
        <f t="shared" si="11"/>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7"/>
        <v>Complete</v>
      </c>
      <c r="D31" s="314" t="str">
        <f t="shared" si="8"/>
        <v/>
      </c>
      <c r="E31" s="16"/>
      <c r="F31" s="83">
        <f t="shared" si="9"/>
        <v>0</v>
      </c>
      <c r="G31" s="61">
        <f t="shared" si="10"/>
        <v>1</v>
      </c>
      <c r="H31" s="62">
        <f t="shared" si="11"/>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7"/>
        <v>Complete</v>
      </c>
      <c r="D32" s="314" t="str">
        <f t="shared" si="8"/>
        <v/>
      </c>
      <c r="E32" s="16"/>
      <c r="F32" s="83">
        <f t="shared" si="9"/>
        <v>0</v>
      </c>
      <c r="G32" s="61">
        <f t="shared" si="10"/>
        <v>1</v>
      </c>
      <c r="H32" s="62">
        <f t="shared" si="11"/>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f>Declaration!D47</f>
        <v>0</v>
      </c>
      <c r="C33" s="135" t="str">
        <f t="shared" ca="1" si="7"/>
        <v>Complete</v>
      </c>
      <c r="D33" s="314" t="str">
        <f t="shared" si="8"/>
        <v/>
      </c>
      <c r="E33" s="16"/>
      <c r="F33" s="83">
        <f t="shared" si="9"/>
        <v>0</v>
      </c>
      <c r="G33" s="61">
        <f t="shared" si="10"/>
        <v>1</v>
      </c>
      <c r="H33" s="62">
        <f t="shared" si="11"/>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7"/>
        <v>0</v>
      </c>
      <c r="D34" s="227"/>
      <c r="E34" s="16"/>
      <c r="F34" s="83"/>
      <c r="G34" s="61"/>
      <c r="H34" s="62"/>
      <c r="I34" s="130"/>
    </row>
    <row r="35" spans="1:10" ht="21.95" hidden="1" customHeight="1">
      <c r="A35" s="79" t="str">
        <f>Declaration!B49</f>
        <v/>
      </c>
      <c r="B35" s="78">
        <f>Declaration!D49</f>
        <v>0</v>
      </c>
      <c r="C35" s="135">
        <f t="shared" si="7"/>
        <v>0</v>
      </c>
      <c r="D35" s="227"/>
      <c r="E35" s="16"/>
      <c r="F35" s="83"/>
      <c r="G35" s="61"/>
      <c r="H35" s="62"/>
      <c r="I35" s="130"/>
    </row>
    <row r="36" spans="1:10" ht="21.95" hidden="1" customHeight="1">
      <c r="A36" s="79" t="str">
        <f>Declaration!B50</f>
        <v/>
      </c>
      <c r="B36" s="78">
        <f>Declaration!D50</f>
        <v>0</v>
      </c>
      <c r="C36" s="135">
        <f t="shared" si="7"/>
        <v>0</v>
      </c>
      <c r="D36" s="227"/>
      <c r="E36" s="16"/>
      <c r="F36" s="83"/>
      <c r="G36" s="61"/>
      <c r="H36" s="62"/>
      <c r="I36" s="130"/>
    </row>
    <row r="37" spans="1:10" ht="21.95" hidden="1" customHeight="1">
      <c r="A37" s="79" t="str">
        <f>Declaration!B51</f>
        <v/>
      </c>
      <c r="B37" s="78">
        <f>Declaration!D51</f>
        <v>0</v>
      </c>
      <c r="C37" s="135">
        <f t="shared" si="7"/>
        <v>0</v>
      </c>
      <c r="D37" s="227"/>
      <c r="E37" s="16"/>
      <c r="F37" s="83"/>
      <c r="G37" s="61"/>
      <c r="H37" s="62"/>
      <c r="I37" s="130"/>
    </row>
    <row r="38" spans="1:10" ht="24.95" customHeight="1">
      <c r="A38" s="78" t="str">
        <f ca="1">Declaration!B53</f>
        <v xml:space="preserve">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 t="shared" ref="D39:D44" si="12">IF(H39=1,"Click here to answer question 3 for Specified mineral","")</f>
        <v/>
      </c>
      <c r="E39" s="16" t="s">
        <v>15</v>
      </c>
      <c r="F39" s="83">
        <f t="shared" ref="F39:F44" si="13">IF(OR(A17="",B17="No",B17="Unknown",B17="Not declaring",B28="No",B28="Unknown"),0,1)</f>
        <v>0</v>
      </c>
      <c r="G39" s="61">
        <f t="shared" ref="G39:G44" si="14">IF(B39=0,1,0)</f>
        <v>1</v>
      </c>
      <c r="H39" s="62">
        <f t="shared" ref="H39:H44"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f>Declaration!D55</f>
        <v>0</v>
      </c>
      <c r="C40" s="135" t="str">
        <f t="shared" ca="1" si="3"/>
        <v>Complete</v>
      </c>
      <c r="D40" s="316" t="str">
        <f t="shared" si="12"/>
        <v/>
      </c>
      <c r="E40" s="16" t="s">
        <v>15</v>
      </c>
      <c r="F40" s="83">
        <f t="shared" si="13"/>
        <v>0</v>
      </c>
      <c r="G40" s="61">
        <f t="shared" si="14"/>
        <v>1</v>
      </c>
      <c r="H40" s="62">
        <f t="shared" si="15"/>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2"/>
        <v/>
      </c>
      <c r="E41" s="16"/>
      <c r="F41" s="83">
        <f t="shared" si="13"/>
        <v>0</v>
      </c>
      <c r="G41" s="61">
        <f t="shared" si="14"/>
        <v>1</v>
      </c>
      <c r="H41" s="62">
        <f t="shared" si="15"/>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2"/>
        <v/>
      </c>
      <c r="E42" s="16"/>
      <c r="F42" s="83">
        <f t="shared" si="13"/>
        <v>0</v>
      </c>
      <c r="G42" s="61">
        <f t="shared" si="14"/>
        <v>1</v>
      </c>
      <c r="H42" s="62">
        <f t="shared" si="15"/>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2"/>
        <v/>
      </c>
      <c r="E43" s="16"/>
      <c r="F43" s="83">
        <f t="shared" si="13"/>
        <v>0</v>
      </c>
      <c r="G43" s="61">
        <f t="shared" si="14"/>
        <v>1</v>
      </c>
      <c r="H43" s="62">
        <f t="shared" si="15"/>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f>Declaration!D59</f>
        <v>0</v>
      </c>
      <c r="C44" s="135" t="str">
        <f t="shared" ca="1" si="3"/>
        <v>Complete</v>
      </c>
      <c r="D44" s="316" t="str">
        <f t="shared" si="12"/>
        <v/>
      </c>
      <c r="E44" s="16"/>
      <c r="F44" s="83">
        <f t="shared" si="13"/>
        <v>0</v>
      </c>
      <c r="G44" s="61">
        <f t="shared" si="14"/>
        <v>1</v>
      </c>
      <c r="H44" s="62">
        <f t="shared" si="15"/>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 t="shared" ref="D50:D55" si="16">IF(H50=1,"Click here to answer question 4 for specified mineral","")</f>
        <v/>
      </c>
      <c r="E50" s="16" t="s">
        <v>15</v>
      </c>
      <c r="F50" s="83">
        <f t="shared" ref="F50:F55" si="17">F39</f>
        <v>0</v>
      </c>
      <c r="G50" s="61">
        <f t="shared" ref="G50:G55" si="18">IF(B50=0,1,0)</f>
        <v>1</v>
      </c>
      <c r="H50" s="62">
        <f t="shared" ref="H50:H55" si="19">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f>Declaration!D67</f>
        <v>0</v>
      </c>
      <c r="C51" s="135" t="str">
        <f t="shared" ref="C51:C59" ca="1" si="20">IF(H51=1,J51,I51)</f>
        <v>Complete</v>
      </c>
      <c r="D51" s="316" t="str">
        <f t="shared" si="16"/>
        <v/>
      </c>
      <c r="E51" s="16"/>
      <c r="F51" s="83">
        <f t="shared" si="17"/>
        <v>0</v>
      </c>
      <c r="G51" s="61">
        <f t="shared" si="18"/>
        <v>1</v>
      </c>
      <c r="H51" s="62">
        <f t="shared" si="19"/>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16"/>
        <v/>
      </c>
      <c r="E52" s="16"/>
      <c r="F52" s="83">
        <f t="shared" si="17"/>
        <v>0</v>
      </c>
      <c r="G52" s="61">
        <f t="shared" si="18"/>
        <v>1</v>
      </c>
      <c r="H52" s="62">
        <f t="shared" si="19"/>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16"/>
        <v/>
      </c>
      <c r="E53" s="16"/>
      <c r="F53" s="83">
        <f t="shared" si="17"/>
        <v>0</v>
      </c>
      <c r="G53" s="61">
        <f t="shared" si="18"/>
        <v>1</v>
      </c>
      <c r="H53" s="62">
        <f t="shared" si="19"/>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16"/>
        <v/>
      </c>
      <c r="E54" s="16"/>
      <c r="F54" s="83">
        <f t="shared" si="17"/>
        <v>0</v>
      </c>
      <c r="G54" s="61">
        <f t="shared" si="18"/>
        <v>1</v>
      </c>
      <c r="H54" s="62">
        <f t="shared" si="19"/>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f>Declaration!D71</f>
        <v>0</v>
      </c>
      <c r="C55" s="135" t="str">
        <f t="shared" ca="1" si="20"/>
        <v>Complete</v>
      </c>
      <c r="D55" s="316" t="str">
        <f t="shared" si="16"/>
        <v/>
      </c>
      <c r="E55" s="16"/>
      <c r="F55" s="83">
        <f t="shared" si="17"/>
        <v>0</v>
      </c>
      <c r="G55" s="61">
        <f t="shared" si="18"/>
        <v>1</v>
      </c>
      <c r="H55" s="62">
        <f t="shared" si="19"/>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f>Declaration!D78</f>
        <v>0</v>
      </c>
      <c r="C61" s="135" t="str">
        <f t="shared" ca="1" si="3"/>
        <v>Complete</v>
      </c>
      <c r="D61" s="317" t="str">
        <f t="shared" ref="D61:D66" si="21">IF(H61=1,"Click here to answer question 5 for specified mineral","")</f>
        <v/>
      </c>
      <c r="E61" s="16" t="s">
        <v>18</v>
      </c>
      <c r="F61" s="83">
        <f t="shared" ref="F61:F66" si="22">F50</f>
        <v>0</v>
      </c>
      <c r="G61" s="61">
        <f t="shared" ref="G61:G66" si="23">IF(B61=0,1,0)</f>
        <v>1</v>
      </c>
      <c r="H61" s="62">
        <f t="shared" ref="H61:H66" si="24">F61*G61</f>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f>Declaration!D79</f>
        <v>0</v>
      </c>
      <c r="C62" s="135" t="str">
        <f t="shared" ca="1" si="3"/>
        <v>Complete</v>
      </c>
      <c r="D62" s="317" t="str">
        <f t="shared" si="21"/>
        <v/>
      </c>
      <c r="E62" s="16" t="s">
        <v>18</v>
      </c>
      <c r="F62" s="83">
        <f t="shared" si="22"/>
        <v>0</v>
      </c>
      <c r="G62" s="61">
        <f t="shared" si="23"/>
        <v>1</v>
      </c>
      <c r="H62" s="62">
        <f t="shared" si="24"/>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1"/>
        <v/>
      </c>
      <c r="E63" s="16"/>
      <c r="F63" s="83">
        <f t="shared" si="22"/>
        <v>0</v>
      </c>
      <c r="G63" s="61">
        <f t="shared" si="23"/>
        <v>1</v>
      </c>
      <c r="H63" s="62">
        <f t="shared" si="24"/>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1"/>
        <v/>
      </c>
      <c r="E64" s="16"/>
      <c r="F64" s="83">
        <f t="shared" si="22"/>
        <v>0</v>
      </c>
      <c r="G64" s="61">
        <f t="shared" si="23"/>
        <v>1</v>
      </c>
      <c r="H64" s="62">
        <f t="shared" si="24"/>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1"/>
        <v/>
      </c>
      <c r="E65" s="16"/>
      <c r="F65" s="83">
        <f t="shared" si="22"/>
        <v>0</v>
      </c>
      <c r="G65" s="61">
        <f t="shared" si="23"/>
        <v>1</v>
      </c>
      <c r="H65" s="62">
        <f t="shared" si="24"/>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f>Declaration!D83</f>
        <v>0</v>
      </c>
      <c r="C66" s="135" t="str">
        <f t="shared" ca="1" si="3"/>
        <v>Complete</v>
      </c>
      <c r="D66" s="317" t="str">
        <f t="shared" si="21"/>
        <v/>
      </c>
      <c r="E66" s="16"/>
      <c r="F66" s="83">
        <f t="shared" si="22"/>
        <v>0</v>
      </c>
      <c r="G66" s="61">
        <f t="shared" si="23"/>
        <v>1</v>
      </c>
      <c r="H66" s="62">
        <f t="shared" si="24"/>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f>Declaration!D90</f>
        <v>0</v>
      </c>
      <c r="C72" s="135" t="str">
        <f t="shared" ca="1" si="3"/>
        <v>Complete</v>
      </c>
      <c r="D72" s="317" t="str">
        <f t="shared" ref="D72:D77" si="25">IF(H72=1,"Click here to answer question 6 for specified mineral","")</f>
        <v/>
      </c>
      <c r="E72" s="16" t="s">
        <v>13</v>
      </c>
      <c r="F72" s="83">
        <f t="shared" ref="F72:F77" si="26">F61</f>
        <v>0</v>
      </c>
      <c r="G72" s="61">
        <f t="shared" ref="G72:G77" si="27">IF(B72=0,1,0)</f>
        <v>1</v>
      </c>
      <c r="H72" s="62">
        <f t="shared" ref="H72:H77" si="28">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f>Declaration!D91</f>
        <v>0</v>
      </c>
      <c r="C73" s="135" t="str">
        <f t="shared" ref="C73:C81" ca="1" si="29">IF(H73=1,J73,I73)</f>
        <v>Complete</v>
      </c>
      <c r="D73" s="317" t="str">
        <f t="shared" si="25"/>
        <v/>
      </c>
      <c r="E73" s="16" t="s">
        <v>13</v>
      </c>
      <c r="F73" s="83">
        <f t="shared" si="26"/>
        <v>0</v>
      </c>
      <c r="G73" s="61">
        <f t="shared" si="27"/>
        <v>1</v>
      </c>
      <c r="H73" s="62">
        <f t="shared" si="28"/>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29"/>
        <v>Complete</v>
      </c>
      <c r="D74" s="317" t="str">
        <f t="shared" si="25"/>
        <v/>
      </c>
      <c r="E74" s="16"/>
      <c r="F74" s="83">
        <f t="shared" si="26"/>
        <v>0</v>
      </c>
      <c r="G74" s="61">
        <f t="shared" si="27"/>
        <v>1</v>
      </c>
      <c r="H74" s="62">
        <f t="shared" si="28"/>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29"/>
        <v>Complete</v>
      </c>
      <c r="D75" s="317" t="str">
        <f t="shared" si="25"/>
        <v/>
      </c>
      <c r="E75" s="16"/>
      <c r="F75" s="83">
        <f t="shared" si="26"/>
        <v>0</v>
      </c>
      <c r="G75" s="61">
        <f t="shared" si="27"/>
        <v>1</v>
      </c>
      <c r="H75" s="62">
        <f t="shared" si="28"/>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29"/>
        <v>Complete</v>
      </c>
      <c r="D76" s="317" t="str">
        <f t="shared" si="25"/>
        <v/>
      </c>
      <c r="E76" s="16"/>
      <c r="F76" s="83">
        <f t="shared" si="26"/>
        <v>0</v>
      </c>
      <c r="G76" s="61">
        <f t="shared" si="27"/>
        <v>1</v>
      </c>
      <c r="H76" s="62">
        <f t="shared" si="28"/>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f>Declaration!D95</f>
        <v>0</v>
      </c>
      <c r="C77" s="135" t="str">
        <f t="shared" ca="1" si="29"/>
        <v>Complete</v>
      </c>
      <c r="D77" s="317" t="str">
        <f t="shared" si="25"/>
        <v/>
      </c>
      <c r="E77" s="16"/>
      <c r="F77" s="83">
        <f t="shared" si="26"/>
        <v>0</v>
      </c>
      <c r="G77" s="61">
        <f t="shared" si="27"/>
        <v>1</v>
      </c>
      <c r="H77" s="62">
        <f t="shared" si="28"/>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29"/>
        <v>0</v>
      </c>
      <c r="D78" s="86"/>
      <c r="E78" s="16"/>
      <c r="F78" s="83"/>
      <c r="G78" s="61"/>
      <c r="H78" s="62"/>
      <c r="I78" s="130"/>
    </row>
    <row r="79" spans="1:10" ht="21.95" hidden="1" customHeight="1">
      <c r="A79" s="79" t="str">
        <f>Declaration!B97</f>
        <v/>
      </c>
      <c r="B79" s="78">
        <f>Declaration!D97</f>
        <v>0</v>
      </c>
      <c r="C79" s="135">
        <f t="shared" si="29"/>
        <v>0</v>
      </c>
      <c r="D79" s="86"/>
      <c r="E79" s="16"/>
      <c r="F79" s="83"/>
      <c r="G79" s="61"/>
      <c r="H79" s="62"/>
      <c r="I79" s="130"/>
    </row>
    <row r="80" spans="1:10" ht="21.95" hidden="1" customHeight="1">
      <c r="A80" s="79" t="str">
        <f>Declaration!B98</f>
        <v/>
      </c>
      <c r="B80" s="78">
        <f>Declaration!D98</f>
        <v>0</v>
      </c>
      <c r="C80" s="135">
        <f t="shared" si="29"/>
        <v>0</v>
      </c>
      <c r="D80" s="86"/>
      <c r="E80" s="16" t="s">
        <v>13</v>
      </c>
      <c r="F80" s="83"/>
      <c r="G80" s="61"/>
      <c r="H80" s="62"/>
      <c r="I80" s="130"/>
    </row>
    <row r="81" spans="1:10" ht="21.95" hidden="1" customHeight="1">
      <c r="A81" s="79" t="str">
        <f>Declaration!B99</f>
        <v/>
      </c>
      <c r="B81" s="78">
        <f>Declaration!D99</f>
        <v>0</v>
      </c>
      <c r="C81" s="135">
        <f t="shared" si="29"/>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f>Declaration!D102</f>
        <v>0</v>
      </c>
      <c r="C83" s="135" t="str">
        <f t="shared" ref="C83:C92" ca="1" si="30">IF(H83=1,J83,I83)</f>
        <v>Complete</v>
      </c>
      <c r="D83" s="317" t="str">
        <f t="shared" ref="D83:D88" si="31">IF(H83=1,"Click here to answer question 7 for specified mineral","")</f>
        <v/>
      </c>
      <c r="E83" s="16" t="s">
        <v>15</v>
      </c>
      <c r="F83" s="83">
        <f t="shared" ref="F83:F88" si="32">F72</f>
        <v>0</v>
      </c>
      <c r="G83" s="61">
        <f t="shared" ref="G83:G88" si="33">IF(B83=0,1,0)</f>
        <v>1</v>
      </c>
      <c r="H83" s="62">
        <f t="shared" ref="H83:H88" si="34">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f>Declaration!D103</f>
        <v>0</v>
      </c>
      <c r="C84" s="135" t="str">
        <f t="shared" ca="1" si="30"/>
        <v>Complete</v>
      </c>
      <c r="D84" s="317" t="str">
        <f t="shared" si="31"/>
        <v/>
      </c>
      <c r="E84" s="16" t="s">
        <v>15</v>
      </c>
      <c r="F84" s="83">
        <f t="shared" si="32"/>
        <v>0</v>
      </c>
      <c r="G84" s="61">
        <f t="shared" si="33"/>
        <v>1</v>
      </c>
      <c r="H84" s="62">
        <f t="shared" si="34"/>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0"/>
        <v>Complete</v>
      </c>
      <c r="D85" s="317" t="str">
        <f t="shared" si="31"/>
        <v/>
      </c>
      <c r="E85" s="16"/>
      <c r="F85" s="83">
        <f t="shared" si="32"/>
        <v>0</v>
      </c>
      <c r="G85" s="61">
        <f t="shared" si="33"/>
        <v>1</v>
      </c>
      <c r="H85" s="62">
        <f t="shared" si="34"/>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0"/>
        <v>Complete</v>
      </c>
      <c r="D86" s="317" t="str">
        <f t="shared" si="31"/>
        <v/>
      </c>
      <c r="E86" s="16"/>
      <c r="F86" s="83">
        <f t="shared" si="32"/>
        <v>0</v>
      </c>
      <c r="G86" s="61">
        <f t="shared" si="33"/>
        <v>1</v>
      </c>
      <c r="H86" s="62">
        <f t="shared" si="34"/>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0"/>
        <v>Complete</v>
      </c>
      <c r="D87" s="317" t="str">
        <f t="shared" si="31"/>
        <v/>
      </c>
      <c r="E87" s="16"/>
      <c r="F87" s="83">
        <f t="shared" si="32"/>
        <v>0</v>
      </c>
      <c r="G87" s="61">
        <f t="shared" si="33"/>
        <v>1</v>
      </c>
      <c r="H87" s="62">
        <f t="shared" si="34"/>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f>Declaration!D107</f>
        <v>0</v>
      </c>
      <c r="C88" s="135" t="str">
        <f t="shared" ca="1" si="30"/>
        <v>Complete</v>
      </c>
      <c r="D88" s="317" t="str">
        <f t="shared" si="31"/>
        <v/>
      </c>
      <c r="E88" s="16"/>
      <c r="F88" s="83">
        <f t="shared" si="32"/>
        <v>0</v>
      </c>
      <c r="G88" s="61">
        <f t="shared" si="33"/>
        <v>1</v>
      </c>
      <c r="H88" s="62">
        <f t="shared" si="34"/>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0"/>
        <v>0</v>
      </c>
      <c r="D89" s="87"/>
      <c r="E89" s="16"/>
      <c r="F89" s="83"/>
      <c r="G89" s="61"/>
      <c r="H89" s="62"/>
      <c r="I89" s="130"/>
    </row>
    <row r="90" spans="1:10" ht="21.95" hidden="1" customHeight="1">
      <c r="A90" s="79" t="str">
        <f>Declaration!B109</f>
        <v/>
      </c>
      <c r="B90" s="78">
        <f>Declaration!D109</f>
        <v>0</v>
      </c>
      <c r="C90" s="135">
        <f t="shared" si="30"/>
        <v>0</v>
      </c>
      <c r="D90" s="87"/>
      <c r="E90" s="16"/>
      <c r="F90" s="83"/>
      <c r="G90" s="61"/>
      <c r="H90" s="62"/>
      <c r="I90" s="130"/>
    </row>
    <row r="91" spans="1:10" ht="21.95" hidden="1" customHeight="1">
      <c r="A91" s="79" t="str">
        <f>Declaration!B110</f>
        <v/>
      </c>
      <c r="B91" s="78">
        <f>Declaration!D110</f>
        <v>0</v>
      </c>
      <c r="C91" s="135">
        <f t="shared" si="30"/>
        <v>0</v>
      </c>
      <c r="D91" s="87"/>
      <c r="E91" s="16" t="s">
        <v>15</v>
      </c>
      <c r="F91" s="83"/>
      <c r="G91" s="61"/>
      <c r="H91" s="62"/>
      <c r="I91" s="130"/>
    </row>
    <row r="92" spans="1:10" ht="21.95" hidden="1" customHeight="1">
      <c r="A92" s="79" t="str">
        <f>Declaration!B111</f>
        <v/>
      </c>
      <c r="B92" s="78">
        <f>Declaration!D111</f>
        <v>0</v>
      </c>
      <c r="C92" s="135">
        <f t="shared" si="30"/>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0</v>
      </c>
      <c r="G94" s="61">
        <f>IF(B94=0,1,0)</f>
        <v>0</v>
      </c>
      <c r="H94" s="62">
        <f>F94*G94</f>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 xml:space="preserve">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F$94</f>
        <v>0</v>
      </c>
      <c r="G95" s="61">
        <f>IF(B95=0,1,0)</f>
        <v>0</v>
      </c>
      <c r="H95" s="62">
        <f>F95*G95</f>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https://www.heraeus-epurio.com/en/sustainability/</v>
      </c>
      <c r="C96" s="78" t="str">
        <f ca="1">IF(H96=1,J96,I96)</f>
        <v>Complete</v>
      </c>
      <c r="D96" s="320" t="str">
        <f>IF(H96=1,"Click here to answer question (C)","")</f>
        <v/>
      </c>
      <c r="E96" s="16" t="s">
        <v>15</v>
      </c>
      <c r="F96" s="83">
        <f>IF(AND(F95=1,B95="Yes"),1,0)</f>
        <v>0</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35">IF(H98=1,J98,I98)</f>
        <v>Complete</v>
      </c>
      <c r="D98" s="319" t="str">
        <f t="shared" ref="D98:D103" si="36">IF(H98=1,"Click here to answer question (C)","")</f>
        <v/>
      </c>
      <c r="E98" s="16"/>
      <c r="F98" s="83">
        <f t="shared" ref="F98:F103" si="37">F39</f>
        <v>0</v>
      </c>
      <c r="G98" s="61">
        <f t="shared" ref="G98:G103" si="38">IF(B98=0,1,0)</f>
        <v>1</v>
      </c>
      <c r="H98" s="62">
        <f t="shared" ref="H98:H103" si="39">F98*G98</f>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f>Declaration!D121</f>
        <v>0</v>
      </c>
      <c r="C99" s="135" t="str">
        <f t="shared" ca="1" si="35"/>
        <v>Complete</v>
      </c>
      <c r="D99" s="319" t="str">
        <f t="shared" si="36"/>
        <v/>
      </c>
      <c r="E99" s="16"/>
      <c r="F99" s="83">
        <f t="shared" si="37"/>
        <v>0</v>
      </c>
      <c r="G99" s="61">
        <f t="shared" si="38"/>
        <v>1</v>
      </c>
      <c r="H99" s="62">
        <f t="shared" si="39"/>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35"/>
        <v>Complete</v>
      </c>
      <c r="D100" s="319" t="str">
        <f t="shared" si="36"/>
        <v/>
      </c>
      <c r="E100" s="16"/>
      <c r="F100" s="83">
        <f t="shared" si="37"/>
        <v>0</v>
      </c>
      <c r="G100" s="61">
        <f t="shared" si="38"/>
        <v>1</v>
      </c>
      <c r="H100" s="62">
        <f t="shared" si="39"/>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35"/>
        <v>Complete</v>
      </c>
      <c r="D101" s="319" t="str">
        <f t="shared" si="36"/>
        <v/>
      </c>
      <c r="E101" s="16"/>
      <c r="F101" s="83">
        <f t="shared" si="37"/>
        <v>0</v>
      </c>
      <c r="G101" s="61">
        <f t="shared" si="38"/>
        <v>1</v>
      </c>
      <c r="H101" s="62">
        <f t="shared" si="39"/>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35"/>
        <v>Complete</v>
      </c>
      <c r="D102" s="319" t="str">
        <f t="shared" si="36"/>
        <v/>
      </c>
      <c r="E102" s="16"/>
      <c r="F102" s="83">
        <f t="shared" si="37"/>
        <v>0</v>
      </c>
      <c r="G102" s="61">
        <f t="shared" si="38"/>
        <v>1</v>
      </c>
      <c r="H102" s="62">
        <f t="shared" si="39"/>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f>Declaration!D125</f>
        <v>0</v>
      </c>
      <c r="C103" s="135" t="str">
        <f t="shared" ca="1" si="35"/>
        <v>Complete</v>
      </c>
      <c r="D103" s="319" t="str">
        <f t="shared" si="36"/>
        <v/>
      </c>
      <c r="E103" s="16"/>
      <c r="F103" s="83">
        <f t="shared" si="37"/>
        <v>0</v>
      </c>
      <c r="G103" s="61">
        <f t="shared" si="38"/>
        <v>1</v>
      </c>
      <c r="H103" s="62">
        <f t="shared" si="39"/>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35"/>
        <v>0</v>
      </c>
      <c r="D104" s="191"/>
      <c r="E104" s="16"/>
      <c r="F104" s="83"/>
      <c r="G104" s="61"/>
      <c r="H104" s="62"/>
      <c r="I104" s="130"/>
    </row>
    <row r="105" spans="1:10" ht="24.95" hidden="1" customHeight="1">
      <c r="A105" s="78" t="str">
        <f>Declaration!B127</f>
        <v/>
      </c>
      <c r="B105" s="78">
        <f>Declaration!D127</f>
        <v>0</v>
      </c>
      <c r="C105" s="135">
        <f t="shared" si="35"/>
        <v>0</v>
      </c>
      <c r="D105" s="191"/>
      <c r="E105" s="16"/>
      <c r="F105" s="83"/>
      <c r="G105" s="61"/>
      <c r="H105" s="62"/>
      <c r="I105" s="130"/>
    </row>
    <row r="106" spans="1:10" ht="24.95" hidden="1" customHeight="1">
      <c r="A106" s="78" t="str">
        <f>Declaration!B128</f>
        <v/>
      </c>
      <c r="B106" s="78">
        <f>Declaration!D128</f>
        <v>0</v>
      </c>
      <c r="C106" s="135">
        <f t="shared" si="35"/>
        <v>0</v>
      </c>
      <c r="D106" s="191"/>
      <c r="E106" s="16"/>
      <c r="F106" s="83"/>
      <c r="G106" s="61"/>
      <c r="H106" s="62"/>
      <c r="I106" s="130"/>
    </row>
    <row r="107" spans="1:10" ht="24.95" hidden="1" customHeight="1">
      <c r="A107" s="78" t="str">
        <f>Declaration!B129</f>
        <v/>
      </c>
      <c r="B107" s="78">
        <f>Declaration!D129</f>
        <v>0</v>
      </c>
      <c r="C107" s="135">
        <f t="shared" si="35"/>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35"/>
        <v>Complete</v>
      </c>
      <c r="D108" s="319" t="str">
        <f>IF(H108=1,"Click here to answer question (D)","")</f>
        <v/>
      </c>
      <c r="E108" s="16" t="s">
        <v>15</v>
      </c>
      <c r="F108" s="83">
        <f>F$94</f>
        <v>0</v>
      </c>
      <c r="G108" s="61">
        <f>IF(B108=0,1,0)</f>
        <v>0</v>
      </c>
      <c r="H108" s="62">
        <f>F108*G108</f>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35"/>
        <v>Complete</v>
      </c>
      <c r="D109" s="319" t="str">
        <f>IF(H109=1,"Click here to answer question (E)","")</f>
        <v/>
      </c>
      <c r="E109" s="16" t="s">
        <v>15</v>
      </c>
      <c r="F109" s="83">
        <f>F$94</f>
        <v>0</v>
      </c>
      <c r="G109" s="61">
        <f>IF(B109=0,1,0)</f>
        <v>0</v>
      </c>
      <c r="H109" s="62">
        <f>F109*G109</f>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 xml:space="preserve">F. Do you review due diligence information received from your suppliers against your company’s expectations? </v>
      </c>
      <c r="B110" s="78" t="str">
        <f>Declaration!D135</f>
        <v>Yes</v>
      </c>
      <c r="C110" s="135" t="str">
        <f t="shared" ca="1" si="35"/>
        <v>Complete</v>
      </c>
      <c r="D110" s="319" t="str">
        <f>IF(H110=1,"Click here to answer question (F)","")</f>
        <v/>
      </c>
      <c r="E110" s="16" t="s">
        <v>15</v>
      </c>
      <c r="F110" s="83">
        <f>F$94</f>
        <v>0</v>
      </c>
      <c r="G110" s="61">
        <f>IF(B110=0,1,0)</f>
        <v>0</v>
      </c>
      <c r="H110" s="62">
        <f>F110*G110</f>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 xml:space="preserve">G. Does your review process include corrective action management? </v>
      </c>
      <c r="B111" s="78" t="str">
        <f>Declaration!D137</f>
        <v>Yes</v>
      </c>
      <c r="C111" s="135" t="str">
        <f t="shared" ca="1" si="35"/>
        <v>Complete</v>
      </c>
      <c r="D111" s="319" t="str">
        <f>IF(H111=1,"Click here to answer question (G)","")</f>
        <v/>
      </c>
      <c r="E111" s="16" t="s">
        <v>15</v>
      </c>
      <c r="F111" s="83">
        <f>F$94</f>
        <v>0</v>
      </c>
      <c r="G111" s="61">
        <f>IF(B111=0,1,0)</f>
        <v>0</v>
      </c>
      <c r="H111" s="62">
        <f>F111*G111</f>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35"/>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0">IF(H114=1,J114,I114)</f>
        <v>Complete</v>
      </c>
      <c r="D114" s="376" t="str">
        <f t="shared" ref="D114:D119" si="41">IF(H114=0,"","Click here to provide smelter information")</f>
        <v/>
      </c>
      <c r="E114" s="16" t="s">
        <v>15</v>
      </c>
      <c r="F114" s="83">
        <f t="shared" ref="F114:F119" si="42">F39</f>
        <v>0</v>
      </c>
      <c r="G114" s="61">
        <f>IF(AND(COUNTIF(SmelterIdetifiedForMetal,A114)&gt;0,COUNTIF('Smelter List'!AB$5:AB$2504,A114)&gt;0),0,1)</f>
        <v>1</v>
      </c>
      <c r="H114" s="62">
        <f t="shared" ref="H114:H119" si="43">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 t="shared" ref="K114:K119" si="44">IF(H28&gt;0,1,0)</f>
        <v>0</v>
      </c>
    </row>
    <row r="115" spans="1:12" ht="41.45" customHeight="1">
      <c r="A115" s="134" t="str">
        <f>Declaration!AA13</f>
        <v>Copper</v>
      </c>
      <c r="B115" s="78"/>
      <c r="C115" s="135" t="str">
        <f t="shared" ca="1" si="40"/>
        <v>Complete</v>
      </c>
      <c r="D115" s="376" t="str">
        <f t="shared" si="41"/>
        <v/>
      </c>
      <c r="E115" s="16"/>
      <c r="F115" s="83">
        <f t="shared" si="42"/>
        <v>0</v>
      </c>
      <c r="G115" s="61">
        <f>IF(AND(COUNTIF(SmelterIdetifiedForMetal,A115)&gt;0,COUNTIF('Smelter List'!AB$5:AB$2504,A115)&gt;0),0,1)</f>
        <v>1</v>
      </c>
      <c r="H115" s="62">
        <f t="shared" si="43"/>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si="44"/>
        <v>0</v>
      </c>
    </row>
    <row r="116" spans="1:12" ht="41.45" customHeight="1">
      <c r="A116" s="134" t="str">
        <f>Declaration!AA14</f>
        <v>Graphite</v>
      </c>
      <c r="B116" s="78"/>
      <c r="C116" s="135" t="str">
        <f t="shared" ca="1" si="40"/>
        <v>Complete</v>
      </c>
      <c r="D116" s="376" t="str">
        <f t="shared" si="41"/>
        <v/>
      </c>
      <c r="E116" s="16"/>
      <c r="F116" s="83">
        <f t="shared" si="42"/>
        <v>0</v>
      </c>
      <c r="G116" s="61">
        <f>IF(AND(COUNTIF(SmelterIdetifiedForMetal,A116)&gt;0,COUNTIF('Smelter List'!AB$5:AB$2504,A116)&gt;0),0,1)</f>
        <v>1</v>
      </c>
      <c r="H116" s="62">
        <f t="shared" si="43"/>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44"/>
        <v>0</v>
      </c>
    </row>
    <row r="117" spans="1:12" ht="41.45" customHeight="1">
      <c r="A117" s="134" t="str">
        <f>Declaration!AA15</f>
        <v>Lithium</v>
      </c>
      <c r="B117" s="78"/>
      <c r="C117" s="135" t="str">
        <f t="shared" ca="1" si="40"/>
        <v>Complete</v>
      </c>
      <c r="D117" s="376" t="str">
        <f t="shared" si="41"/>
        <v/>
      </c>
      <c r="E117" s="16"/>
      <c r="F117" s="83">
        <f t="shared" si="42"/>
        <v>0</v>
      </c>
      <c r="G117" s="61">
        <f>IF(AND(COUNTIF(SmelterIdetifiedForMetal,A117)&gt;0,COUNTIF('Smelter List'!AB$5:AB$2504,A117)&gt;0),0,1)</f>
        <v>1</v>
      </c>
      <c r="H117" s="62">
        <f t="shared" si="4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44"/>
        <v>0</v>
      </c>
    </row>
    <row r="118" spans="1:12" ht="41.45" customHeight="1">
      <c r="A118" s="134" t="str">
        <f>Declaration!AA16</f>
        <v>Mica</v>
      </c>
      <c r="B118" s="78"/>
      <c r="C118" s="135" t="str">
        <f t="shared" ca="1" si="40"/>
        <v>Complete</v>
      </c>
      <c r="D118" s="376" t="str">
        <f t="shared" si="41"/>
        <v/>
      </c>
      <c r="E118" s="16"/>
      <c r="F118" s="83">
        <f t="shared" si="42"/>
        <v>0</v>
      </c>
      <c r="G118" s="61">
        <f>IF(AND(COUNTIF(SmelterIdetifiedForMetal,A118)&gt;0,COUNTIF('Smelter List'!AB$5:AB$2504,A118)&gt;0),0,1)</f>
        <v>1</v>
      </c>
      <c r="H118" s="62">
        <f t="shared" si="4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44"/>
        <v>0</v>
      </c>
    </row>
    <row r="119" spans="1:12" ht="41.45" customHeight="1">
      <c r="A119" s="134" t="str">
        <f>Declaration!AA17</f>
        <v>Nickel</v>
      </c>
      <c r="B119" s="78"/>
      <c r="C119" s="135" t="str">
        <f t="shared" ca="1" si="40"/>
        <v>Complete</v>
      </c>
      <c r="D119" s="376" t="str">
        <f t="shared" si="41"/>
        <v/>
      </c>
      <c r="E119" s="16"/>
      <c r="F119" s="83">
        <f t="shared" si="42"/>
        <v>0</v>
      </c>
      <c r="G119" s="61">
        <f>IF(AND(COUNTIF(SmelterIdetifiedForMetal,A119)&gt;0,COUNTIF('Smelter List'!AB$5:AB$2504,A119)&gt;0),0,1)</f>
        <v>1</v>
      </c>
      <c r="H119" s="62">
        <f t="shared" si="4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44"/>
        <v>0</v>
      </c>
    </row>
    <row r="120" spans="1:12" ht="24.95" hidden="1" customHeight="1">
      <c r="A120" s="134" t="str">
        <f>Declaration!AA18</f>
        <v/>
      </c>
      <c r="B120" s="78"/>
      <c r="C120" s="135">
        <f t="shared" si="40"/>
        <v>0</v>
      </c>
      <c r="D120" s="218"/>
      <c r="E120" s="16"/>
      <c r="F120" s="83"/>
      <c r="G120" s="61"/>
      <c r="H120" s="62"/>
      <c r="I120" s="130"/>
      <c r="K120" s="133"/>
    </row>
    <row r="121" spans="1:12" ht="24.95" hidden="1" customHeight="1">
      <c r="A121" s="134" t="str">
        <f>Declaration!AA19</f>
        <v/>
      </c>
      <c r="B121" s="78"/>
      <c r="C121" s="135">
        <f t="shared" si="40"/>
        <v>0</v>
      </c>
      <c r="D121" s="218"/>
      <c r="E121" s="16"/>
      <c r="F121" s="83"/>
      <c r="G121" s="61"/>
      <c r="H121" s="62"/>
      <c r="I121" s="130"/>
      <c r="K121" s="133"/>
    </row>
    <row r="122" spans="1:12" ht="24.95" hidden="1" customHeight="1">
      <c r="A122" s="134" t="str">
        <f>Declaration!AA20</f>
        <v/>
      </c>
      <c r="B122" s="78"/>
      <c r="C122" s="135">
        <f t="shared" si="40"/>
        <v>0</v>
      </c>
      <c r="D122" s="84"/>
      <c r="E122" s="16" t="s">
        <v>15</v>
      </c>
      <c r="F122" s="83"/>
      <c r="G122" s="61"/>
      <c r="H122" s="62"/>
      <c r="I122" s="130"/>
      <c r="K122" s="133"/>
    </row>
    <row r="123" spans="1:12" ht="24.95" hidden="1" customHeight="1">
      <c r="A123" s="134" t="str">
        <f>Declaration!AA21</f>
        <v/>
      </c>
      <c r="B123" s="78"/>
      <c r="C123" s="135">
        <f t="shared" si="40"/>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3" zoomScaleNormal="100" workbookViewId="0">
      <selection activeCell="A5" sqref="A5"/>
    </sheetView>
  </sheetViews>
  <sheetFormatPr baseColWidth="10"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0" t="str">
        <f ca="1">OFFSET(L!$C$1,MATCH("Mine List"&amp;ADDRESS(ROW(),COLUMN(),4),L!$A:$A,0)-1,SL,,)</f>
        <v>TO BEGIN:</v>
      </c>
      <c r="C2" s="470" t="s">
        <v>19178</v>
      </c>
      <c r="D2" s="470" t="s">
        <v>19178</v>
      </c>
      <c r="E2" s="324"/>
      <c r="F2" s="324"/>
      <c r="G2" s="325"/>
      <c r="H2" s="471"/>
      <c r="I2" s="472"/>
      <c r="J2" s="472"/>
      <c r="K2" s="472"/>
      <c r="L2" s="472"/>
      <c r="M2" s="472"/>
      <c r="N2" s="326"/>
      <c r="O2" s="326"/>
    </row>
    <row r="3" spans="1:19" s="322" customFormat="1" ht="93.95" customHeight="1" thickBot="1">
      <c r="A3" s="358"/>
      <c r="B3" s="473"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3" t="s">
        <v>19178</v>
      </c>
      <c r="D3" s="473" t="s">
        <v>19178</v>
      </c>
      <c r="E3" s="474" t="s">
        <v>19176</v>
      </c>
      <c r="F3" s="474"/>
      <c r="G3" s="475"/>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A2502&amp;B2502</f>
        <v/>
      </c>
      <c r="R2502" s="339" t="b">
        <f>OR(ISBLANK(B2502),ISBLANK(C2502))</f>
        <v>1</v>
      </c>
      <c r="S2502" s="339" t="str">
        <f>IF(R2502,"",A2502&amp;"+")</f>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A2503&amp;B2503</f>
        <v/>
      </c>
      <c r="R2503" s="339" t="b">
        <f>OR(ISBLANK(B2503),ISBLANK(C2503))</f>
        <v>1</v>
      </c>
      <c r="S2503" s="339" t="str">
        <f>IF(R2503,"",A2503&amp;"+")</f>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A2504&amp;B2504</f>
        <v/>
      </c>
      <c r="R2504" s="339" t="b">
        <f>OR(ISBLANK(B2504),ISBLANK(C2504))</f>
        <v>1</v>
      </c>
      <c r="S2504" s="339" t="str">
        <f>IF(R2504,"",A2504&amp;"+")</f>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7" t="str">
        <f ca="1">OFFSET(L!$C$1,MATCH("Product List"&amp;ADDRESS(ROW(),COLUMN(),4),L!$A:$A,0)-1,SL,,)</f>
        <v>Completion required only if reporting level "Product (or List of Products)" selected on the 'Declaration' worksheet.</v>
      </c>
      <c r="B1" s="478"/>
      <c r="C1" s="478"/>
      <c r="D1" s="478"/>
      <c r="E1" s="478"/>
      <c r="F1" s="478"/>
      <c r="G1" s="106"/>
    </row>
    <row r="2" spans="1:37">
      <c r="A2" s="19"/>
      <c r="B2" s="108"/>
      <c r="C2" s="108"/>
      <c r="D2" s="108"/>
      <c r="E2" s="108"/>
      <c r="F2"/>
      <c r="G2" s="20"/>
    </row>
    <row r="3" spans="1:37">
      <c r="A3" s="19"/>
      <c r="B3" s="108"/>
      <c r="C3" s="108"/>
      <c r="D3" s="108"/>
      <c r="E3" s="108"/>
      <c r="F3" s="108"/>
      <c r="G3" s="20"/>
    </row>
    <row r="4" spans="1:37" ht="15.75" customHeight="1">
      <c r="A4" s="19"/>
      <c r="B4" s="476" t="s">
        <v>47</v>
      </c>
      <c r="C4" s="476"/>
      <c r="D4" s="476"/>
      <c r="E4" s="476"/>
      <c r="F4" s="476"/>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79" t="str">
        <f ca="1">OFFSET(L!$C$1,MATCH("General"&amp;"Cpy",L!$A:$A,0)-1,SL,,)</f>
        <v>© 2025 Responsible Minerals Initiative. All rights reserved.</v>
      </c>
      <c r="C1001" s="479"/>
      <c r="D1001" s="479"/>
      <c r="E1001" s="479"/>
      <c r="F1001" s="479"/>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0"/>
      <c r="C1" s="480"/>
      <c r="D1" s="480"/>
      <c r="E1" s="480"/>
      <c r="F1" s="480"/>
      <c r="G1" s="480"/>
    </row>
    <row r="2" spans="1:13">
      <c r="A2" s="481"/>
      <c r="B2" s="481"/>
      <c r="C2" s="481"/>
      <c r="D2" s="481"/>
      <c r="E2" s="481"/>
      <c r="F2" s="481"/>
      <c r="G2" s="481"/>
      <c r="H2" s="481"/>
      <c r="I2" s="481"/>
    </row>
    <row r="3" spans="1:13">
      <c r="A3" s="481"/>
      <c r="B3" s="481"/>
      <c r="C3" s="481"/>
      <c r="D3" s="481"/>
      <c r="E3" s="481"/>
      <c r="F3" s="481"/>
      <c r="G3" s="481"/>
      <c r="H3" s="481"/>
      <c r="I3" s="481"/>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A316&amp;B316</f>
        <v>GraphiteSmelter not listed</v>
      </c>
      <c r="K316" s="155" t="str">
        <f>A316&amp;B316</f>
        <v>GraphiteSmelter not listed</v>
      </c>
    </row>
    <row r="317" spans="1:11">
      <c r="A317" s="155" t="s">
        <v>18686</v>
      </c>
      <c r="B317" s="155" t="s">
        <v>45</v>
      </c>
      <c r="C317" s="155" t="s">
        <v>26</v>
      </c>
      <c r="H317" s="283"/>
      <c r="I317" s="283"/>
      <c r="J317" s="155" t="str">
        <f>A317&amp;B317</f>
        <v>GraphiteSmelter not yet identified</v>
      </c>
      <c r="K317" s="155" t="str">
        <f>A317&amp;B317</f>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0">A328&amp;B328</f>
        <v>LithiumChengdu Youngy Lithium Technology Co., Ltd</v>
      </c>
      <c r="K328" s="155" t="str">
        <f t="shared" ref="K328:K391" si="11">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0"/>
        <v>LithiumChiZhou CN New Materials and Technology Co., Ltd.</v>
      </c>
      <c r="K329" s="155" t="str">
        <f t="shared" si="11"/>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0"/>
        <v>LithiumFairsky Industrial Co., Limited</v>
      </c>
      <c r="K330" s="155" t="str">
        <f t="shared" si="11"/>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0"/>
        <v>LithiumGanfeng Lithium Group Co., Ltd.</v>
      </c>
      <c r="K331" s="155" t="str">
        <f t="shared" si="11"/>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0"/>
        <v>LithiumGanzhou Miracle Lithium Industrial Co., Ltd.</v>
      </c>
      <c r="K332" s="155" t="str">
        <f t="shared" si="11"/>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0"/>
        <v>LithiumGeneral Lithium</v>
      </c>
      <c r="K333" s="155" t="str">
        <f t="shared" si="11"/>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0"/>
        <v>LithiumGeneral Lithium Corporation</v>
      </c>
      <c r="K334" s="155" t="str">
        <f t="shared" si="11"/>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0"/>
        <v>LithiumGreenbushes Lithium Operation</v>
      </c>
      <c r="K335" s="155" t="str">
        <f t="shared" si="11"/>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0"/>
        <v>LithiumGuizhou Red Star Electronic Material Co., Ltd.</v>
      </c>
      <c r="K336" s="155" t="str">
        <f t="shared" si="11"/>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0"/>
        <v>LithiumGuizhou Redstar Development Dalong Manganese Industry Co., Ltd.</v>
      </c>
      <c r="K337" s="155" t="str">
        <f t="shared" si="11"/>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0"/>
        <v>LithiumHunan Brunp Recycling Technology Co., Ltd.</v>
      </c>
      <c r="K338" s="155" t="str">
        <f t="shared" si="11"/>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0"/>
        <v>LithiumHunan Wuchuang Cycle Technology Co., LTD</v>
      </c>
      <c r="K339" s="155" t="str">
        <f t="shared" si="11"/>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0"/>
        <v>LithiumHunan Wuchuang Recycling Technology Co., Ltd.</v>
      </c>
      <c r="K340" s="155" t="str">
        <f t="shared" si="11"/>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0"/>
        <v>LithiumHunan Yongshan Lithium Co., Ltd.</v>
      </c>
      <c r="K341" s="155" t="str">
        <f t="shared" si="11"/>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0"/>
        <v>LithiumJiangsu Baozong &amp; Baoda Pharmachem Co. Ltd.</v>
      </c>
      <c r="K342" s="155" t="str">
        <f t="shared" si="11"/>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0"/>
        <v>LithiumJiangxi Albemarle Lithium Co., Ltd.</v>
      </c>
      <c r="K343" s="155" t="str">
        <f t="shared" si="11"/>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0"/>
        <v>LithiumJiangxi Ganfeng Lithium Co., Ltd.</v>
      </c>
      <c r="K344" s="155" t="str">
        <f t="shared" si="11"/>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0"/>
        <v>LithiumJiangxi Nanshi Lithium Power New Materials Co., Ltd.</v>
      </c>
      <c r="K345" s="155" t="str">
        <f t="shared" si="11"/>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0"/>
        <v>LithiumJiangxi Rui da Xinnengyuan Technology Co., Ltd.</v>
      </c>
      <c r="K346" s="155" t="str">
        <f t="shared" si="11"/>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0"/>
        <v>LithiumJiangxi Ruida New Energy Technology Co., Ltd.</v>
      </c>
      <c r="K347" s="155" t="str">
        <f t="shared" si="11"/>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0"/>
        <v>LithiumJingmen GEM Co., Ltd.</v>
      </c>
      <c r="K348" s="155" t="str">
        <f t="shared" si="11"/>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0"/>
        <v>LithiumKemerton</v>
      </c>
      <c r="K349" s="155" t="str">
        <f t="shared" si="11"/>
        <v>LithiumKemerton</v>
      </c>
    </row>
    <row r="350" spans="1:11">
      <c r="A350" s="155" t="s">
        <v>18687</v>
      </c>
      <c r="B350" s="155" t="s">
        <v>20084</v>
      </c>
      <c r="C350" s="155" t="s">
        <v>20084</v>
      </c>
      <c r="D350" s="155" t="s">
        <v>212</v>
      </c>
      <c r="E350" s="155" t="s">
        <v>18870</v>
      </c>
      <c r="F350" s="156" t="s">
        <v>12</v>
      </c>
      <c r="H350" s="283" t="s">
        <v>19331</v>
      </c>
      <c r="I350" s="283" t="s">
        <v>215</v>
      </c>
      <c r="J350" s="155" t="str">
        <f t="shared" si="10"/>
        <v>LithiumKemerton Lithium Hydroxide Plant</v>
      </c>
      <c r="K350" s="155" t="str">
        <f t="shared" si="11"/>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0"/>
        <v>LithiumKings Mountain Lithium Hydroxide Plant</v>
      </c>
      <c r="K351" s="155" t="str">
        <f t="shared" si="11"/>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0"/>
        <v>LithiumKings Mountain Lithium Plant</v>
      </c>
      <c r="K352" s="155" t="str">
        <f t="shared" si="11"/>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0"/>
        <v>LithiumLa Negra Chemical Plant</v>
      </c>
      <c r="K353" s="155" t="str">
        <f t="shared" si="11"/>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0"/>
        <v>LithiumLa Negra Lithium Carbonate Plant</v>
      </c>
      <c r="K354" s="155" t="str">
        <f t="shared" si="11"/>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0"/>
        <v>LithiumLianhe Chemical Technology(Linhai) Co.,Ltd</v>
      </c>
      <c r="K355" s="155" t="str">
        <f t="shared" si="11"/>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0"/>
        <v>LithiumLivent (Bessemer City)</v>
      </c>
      <c r="K356" s="155" t="str">
        <f t="shared" si="11"/>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0"/>
        <v>LithiumLivent (Fenix)</v>
      </c>
      <c r="K357" s="155" t="str">
        <f t="shared" si="11"/>
        <v>LithiumLivent (Fenix)</v>
      </c>
    </row>
    <row r="358" spans="1:11">
      <c r="A358" s="155" t="s">
        <v>18687</v>
      </c>
      <c r="B358" s="155" t="s">
        <v>18875</v>
      </c>
      <c r="C358" s="155" t="s">
        <v>18834</v>
      </c>
      <c r="D358" s="155" t="s">
        <v>300</v>
      </c>
      <c r="E358" s="155" t="s">
        <v>18835</v>
      </c>
      <c r="F358" s="156" t="s">
        <v>12</v>
      </c>
      <c r="H358" s="283" t="s">
        <v>19326</v>
      </c>
      <c r="I358" s="283" t="s">
        <v>322</v>
      </c>
      <c r="J358" s="155" t="str">
        <f t="shared" si="10"/>
        <v>LithiumLivent Corporation (Bessemer City)</v>
      </c>
      <c r="K358" s="155" t="str">
        <f t="shared" si="11"/>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0"/>
        <v>LithiumLivent Corporation (Fenix)</v>
      </c>
      <c r="K359" s="155" t="str">
        <f t="shared" si="11"/>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0"/>
        <v>LithiumLongnan Ruihong Technology Co., Ltd.</v>
      </c>
      <c r="K360" s="155" t="str">
        <f t="shared" si="11"/>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0"/>
        <v>LithiumMinera Exar (Ganfeng Lithium-Lithium Americas)</v>
      </c>
      <c r="K361" s="155" t="str">
        <f t="shared" si="11"/>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0"/>
        <v>LithiumMinera Exar S.A.</v>
      </c>
      <c r="K362" s="155" t="str">
        <f t="shared" si="11"/>
        <v>LithiumMinera Exar S.A.</v>
      </c>
    </row>
    <row r="363" spans="1:11">
      <c r="A363" s="155" t="s">
        <v>18687</v>
      </c>
      <c r="B363" s="155" t="s">
        <v>18880</v>
      </c>
      <c r="C363" s="155" t="s">
        <v>18880</v>
      </c>
      <c r="D363" s="155" t="s">
        <v>65</v>
      </c>
      <c r="E363" s="155" t="s">
        <v>18881</v>
      </c>
      <c r="F363" s="156" t="s">
        <v>12</v>
      </c>
      <c r="H363" s="283" t="s">
        <v>105</v>
      </c>
      <c r="I363" s="283" t="s">
        <v>106</v>
      </c>
      <c r="J363" s="155" t="str">
        <f t="shared" si="10"/>
        <v>LithiumNingdu Ganfeng Lithium Co., Ltd.</v>
      </c>
      <c r="K363" s="155" t="str">
        <f t="shared" si="11"/>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0"/>
        <v>LithiumPlanta Quimica Carmen</v>
      </c>
      <c r="K364" s="155" t="str">
        <f t="shared" si="11"/>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0"/>
        <v>LithiumPT. ChengTok Lithium Indonesia</v>
      </c>
      <c r="K365" s="155" t="str">
        <f t="shared" si="11"/>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0"/>
        <v>LithiumQinghai Dongtai Jinear Lithium Resources Co., Ltd.</v>
      </c>
      <c r="K366" s="155" t="str">
        <f t="shared" si="11"/>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0"/>
        <v>LithiumQinghai Jinaier Lithium Resources Co., Ltd.</v>
      </c>
      <c r="K367" s="155" t="str">
        <f t="shared" si="11"/>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0"/>
        <v>LithiumQinzhou</v>
      </c>
      <c r="K368" s="155" t="str">
        <f t="shared" si="11"/>
        <v>LithiumQinzhou</v>
      </c>
    </row>
    <row r="369" spans="1:11">
      <c r="A369" s="155" t="s">
        <v>18687</v>
      </c>
      <c r="B369" s="155" t="s">
        <v>18887</v>
      </c>
      <c r="C369" s="155" t="s">
        <v>20088</v>
      </c>
      <c r="D369" s="155" t="s">
        <v>65</v>
      </c>
      <c r="E369" s="155" t="s">
        <v>18888</v>
      </c>
      <c r="F369" s="156" t="s">
        <v>12</v>
      </c>
      <c r="H369" s="283" t="s">
        <v>18886</v>
      </c>
      <c r="I369" s="283" t="s">
        <v>126</v>
      </c>
      <c r="J369" s="155" t="str">
        <f t="shared" si="10"/>
        <v>LithiumQinzhou Lithium</v>
      </c>
      <c r="K369" s="155" t="str">
        <f t="shared" si="11"/>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0"/>
        <v>LithiumQinzhou Lithium Hydroxide Plant</v>
      </c>
      <c r="K370" s="155" t="str">
        <f t="shared" si="11"/>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0"/>
        <v>LithiumQuannan Ruilong Technology Co., Ltd.</v>
      </c>
      <c r="K371" s="155" t="str">
        <f t="shared" si="11"/>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0"/>
        <v>LithiumSales de Jujuy S.A.</v>
      </c>
      <c r="K372" s="155" t="str">
        <f t="shared" si="11"/>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0"/>
        <v>LithiumSichuan CATH Co., Ltd</v>
      </c>
      <c r="K373" s="155" t="str">
        <f t="shared" si="11"/>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0"/>
        <v>LithiumSichuan Siterui Lithium Industry Co., Ltd.</v>
      </c>
      <c r="K374" s="155" t="str">
        <f t="shared" si="11"/>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0"/>
        <v>LithiumSichuan Zhiyuan Lithium Industries Co., Ltd</v>
      </c>
      <c r="K375" s="155" t="str">
        <f t="shared" si="11"/>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0"/>
        <v>LithiumSociedad Quimica y Minera/SQM Lithium (Salar Del Carmen Plant)</v>
      </c>
      <c r="K376" s="155" t="str">
        <f t="shared" si="11"/>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0"/>
        <v>LithiumSQM Salar S.A.</v>
      </c>
      <c r="K377" s="155" t="str">
        <f t="shared" si="11"/>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0"/>
        <v>LithiumSQM Salar S.A. (Del Carmen Plant)</v>
      </c>
      <c r="K378" s="155" t="str">
        <f t="shared" si="11"/>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0"/>
        <v>LithiumSQM Salar S.A. (Planta Quimica Litio Carmen)</v>
      </c>
      <c r="K379" s="155" t="str">
        <f t="shared" si="11"/>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0"/>
        <v>LithiumSuining Chengxi Lithium Industries Inc.</v>
      </c>
      <c r="K380" s="155" t="str">
        <f t="shared" si="11"/>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0"/>
        <v>LithiumTianqi</v>
      </c>
      <c r="K381" s="155" t="str">
        <f t="shared" si="11"/>
        <v>LithiumTianqi</v>
      </c>
    </row>
    <row r="382" spans="1:11">
      <c r="A382" s="155" t="s">
        <v>18687</v>
      </c>
      <c r="B382" s="155" t="s">
        <v>18904</v>
      </c>
      <c r="C382" s="155" t="s">
        <v>18904</v>
      </c>
      <c r="D382" s="155" t="s">
        <v>65</v>
      </c>
      <c r="E382" s="155" t="s">
        <v>18905</v>
      </c>
      <c r="F382" s="156" t="s">
        <v>12</v>
      </c>
      <c r="H382" s="283" t="s">
        <v>19247</v>
      </c>
      <c r="I382" s="283" t="s">
        <v>3224</v>
      </c>
      <c r="J382" s="155" t="str">
        <f t="shared" si="10"/>
        <v>LithiumTianqi Lithium (Shehong) Co., Ltd.</v>
      </c>
      <c r="K382" s="155" t="str">
        <f t="shared" si="11"/>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0"/>
        <v>LithiumTyeeli (Meishan) Co., Ltd.</v>
      </c>
      <c r="K383" s="155" t="str">
        <f t="shared" si="11"/>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0"/>
        <v>LithiumTyeeli (Yibin) Co., Ltd.</v>
      </c>
      <c r="K384" s="155" t="str">
        <f t="shared" si="11"/>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0"/>
        <v>LithiumWodgina</v>
      </c>
      <c r="K385" s="155" t="str">
        <f t="shared" si="11"/>
        <v>LithiumWodgina</v>
      </c>
    </row>
    <row r="386" spans="1:11">
      <c r="A386" s="155" t="s">
        <v>18687</v>
      </c>
      <c r="B386" s="155" t="s">
        <v>19279</v>
      </c>
      <c r="C386" s="155" t="s">
        <v>19279</v>
      </c>
      <c r="D386" s="155" t="s">
        <v>212</v>
      </c>
      <c r="E386" s="155" t="s">
        <v>19280</v>
      </c>
      <c r="F386" s="156" t="s">
        <v>12</v>
      </c>
      <c r="H386" s="283" t="s">
        <v>18906</v>
      </c>
      <c r="I386" s="283" t="s">
        <v>215</v>
      </c>
      <c r="J386" s="155" t="str">
        <f t="shared" si="10"/>
        <v>LithiumWodgina Lithium Mine</v>
      </c>
      <c r="K386" s="155" t="str">
        <f t="shared" si="11"/>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0"/>
        <v>LithiumXinyu</v>
      </c>
      <c r="K387" s="155" t="str">
        <f t="shared" si="11"/>
        <v>LithiumXinyu</v>
      </c>
    </row>
    <row r="388" spans="1:11">
      <c r="A388" s="155" t="s">
        <v>18687</v>
      </c>
      <c r="B388" s="155" t="s">
        <v>20094</v>
      </c>
      <c r="C388" s="155" t="s">
        <v>20083</v>
      </c>
      <c r="D388" s="155" t="s">
        <v>65</v>
      </c>
      <c r="E388" s="155" t="s">
        <v>18908</v>
      </c>
      <c r="F388" s="156" t="s">
        <v>12</v>
      </c>
      <c r="H388" s="283" t="s">
        <v>18907</v>
      </c>
      <c r="I388" s="283" t="s">
        <v>106</v>
      </c>
      <c r="J388" s="155" t="str">
        <f t="shared" si="10"/>
        <v>LithiumXinyu Lithium Hydroxide Plant</v>
      </c>
      <c r="K388" s="155" t="str">
        <f t="shared" si="11"/>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0"/>
        <v>LithiumYahua</v>
      </c>
      <c r="K389" s="155" t="str">
        <f t="shared" si="11"/>
        <v>LithiumYahua</v>
      </c>
    </row>
    <row r="390" spans="1:11">
      <c r="A390" s="155" t="s">
        <v>18687</v>
      </c>
      <c r="B390" s="155" t="s">
        <v>19234</v>
      </c>
      <c r="C390" s="155" t="s">
        <v>19234</v>
      </c>
      <c r="D390" s="155" t="s">
        <v>65</v>
      </c>
      <c r="E390" s="155" t="s">
        <v>18910</v>
      </c>
      <c r="F390" s="156" t="s">
        <v>12</v>
      </c>
      <c r="H390" s="283" t="s">
        <v>19248</v>
      </c>
      <c r="I390" s="283" t="s">
        <v>3224</v>
      </c>
      <c r="J390" s="155" t="str">
        <f t="shared" si="10"/>
        <v>LithiumYahua Lithium Industry (Ya’an) Co., Ltd.</v>
      </c>
      <c r="K390" s="155" t="str">
        <f t="shared" si="11"/>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0"/>
        <v>LithiumYibin Tianyi Lithium Industry Co., Ltd.</v>
      </c>
      <c r="K391" s="155" t="str">
        <f t="shared" si="11"/>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2">A392&amp;B392</f>
        <v>LithiumZhejiang New Era Zhongneng Technology Co., Ltd.</v>
      </c>
      <c r="K392" s="155" t="str">
        <f t="shared" ref="K392:K455" si="13">A392&amp;B392</f>
        <v>LithiumZhejiang New Era Zhongneng Technology Co., Ltd.</v>
      </c>
    </row>
    <row r="393" spans="1:11">
      <c r="A393" s="155" t="s">
        <v>18687</v>
      </c>
      <c r="B393" s="155" t="s">
        <v>298</v>
      </c>
      <c r="H393" s="283"/>
      <c r="I393" s="283"/>
      <c r="J393" s="155" t="str">
        <f t="shared" si="12"/>
        <v>LithiumSmelter not listed</v>
      </c>
      <c r="K393" s="155" t="str">
        <f t="shared" si="13"/>
        <v>LithiumSmelter not listed</v>
      </c>
    </row>
    <row r="394" spans="1:11">
      <c r="A394" s="155" t="s">
        <v>18687</v>
      </c>
      <c r="B394" s="155" t="s">
        <v>45</v>
      </c>
      <c r="C394" s="155" t="s">
        <v>26</v>
      </c>
      <c r="H394" s="283"/>
      <c r="I394" s="283"/>
      <c r="J394" s="155" t="str">
        <f t="shared" si="12"/>
        <v>LithiumSmelter not yet identified</v>
      </c>
      <c r="K394" s="155" t="str">
        <f t="shared" si="13"/>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2"/>
        <v>MicaArctic Minerals, LLC</v>
      </c>
      <c r="K395" s="155" t="str">
        <f t="shared" si="13"/>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2"/>
        <v>MicaBaotou Fuguang Trading Co., Ltd. Guyang Branch</v>
      </c>
      <c r="K396" s="155" t="str">
        <f t="shared" si="13"/>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2"/>
        <v>MicaCaolines de Vimianzo, SAU ( aka CAVISA)</v>
      </c>
      <c r="K397" s="155" t="str">
        <f t="shared" si="13"/>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2"/>
        <v>MicaDARUKA INTERNATIONAL</v>
      </c>
      <c r="K398" s="155" t="str">
        <f t="shared" si="13"/>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2"/>
        <v>MicaDARUKA MINCHEM PVT.LTD</v>
      </c>
      <c r="K399" s="155" t="str">
        <f t="shared" si="13"/>
        <v>MicaDARUKA MINCHEM PVT.LTD</v>
      </c>
    </row>
    <row r="400" spans="1:11">
      <c r="A400" s="155" t="s">
        <v>41</v>
      </c>
      <c r="B400" s="155" t="s">
        <v>308</v>
      </c>
      <c r="C400" s="155" t="s">
        <v>308</v>
      </c>
      <c r="D400" s="155" t="s">
        <v>305</v>
      </c>
      <c r="E400" s="155" t="s">
        <v>309</v>
      </c>
      <c r="F400" s="156" t="s">
        <v>12</v>
      </c>
      <c r="H400" s="283" t="s">
        <v>310</v>
      </c>
      <c r="I400" s="283" t="s">
        <v>12261</v>
      </c>
      <c r="J400" s="155" t="str">
        <f t="shared" si="12"/>
        <v>MicaDARUKA MINERALS</v>
      </c>
      <c r="K400" s="155" t="str">
        <f t="shared" si="13"/>
        <v>MicaDARUKA MINERALS</v>
      </c>
    </row>
    <row r="401" spans="1:11">
      <c r="A401" s="155" t="s">
        <v>41</v>
      </c>
      <c r="B401" s="155" t="s">
        <v>311</v>
      </c>
      <c r="C401" s="155" t="s">
        <v>311</v>
      </c>
      <c r="D401" s="155" t="s">
        <v>305</v>
      </c>
      <c r="E401" s="155" t="s">
        <v>312</v>
      </c>
      <c r="F401" s="156" t="s">
        <v>12</v>
      </c>
      <c r="H401" s="283" t="s">
        <v>313</v>
      </c>
      <c r="I401" s="283" t="s">
        <v>314</v>
      </c>
      <c r="J401" s="155" t="str">
        <f t="shared" si="12"/>
        <v>MicaG. K. INTERNATIONAL</v>
      </c>
      <c r="K401" s="155" t="str">
        <f t="shared" si="13"/>
        <v>MicaG. K. INTERNATIONAL</v>
      </c>
    </row>
    <row r="402" spans="1:11">
      <c r="A402" s="155" t="s">
        <v>41</v>
      </c>
      <c r="B402" s="155" t="s">
        <v>12105</v>
      </c>
      <c r="C402" s="155" t="s">
        <v>12105</v>
      </c>
      <c r="D402" s="155" t="s">
        <v>65</v>
      </c>
      <c r="E402" s="155" t="s">
        <v>12104</v>
      </c>
      <c r="F402" s="156" t="s">
        <v>12</v>
      </c>
      <c r="H402" s="283" t="s">
        <v>12106</v>
      </c>
      <c r="I402" s="283" t="s">
        <v>93</v>
      </c>
      <c r="J402" s="155" t="str">
        <f t="shared" si="12"/>
        <v>MicaHEBEI LINGSHOU COUNTY ZHONGKE MINERAL POWDER CO., LTD.</v>
      </c>
      <c r="K402" s="155" t="str">
        <f t="shared" si="13"/>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2"/>
        <v>MicaHunan Rongtai New Material Co., Ltd.</v>
      </c>
      <c r="K403" s="155" t="str">
        <f t="shared" si="13"/>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2"/>
        <v>MicaImerys Canada, Inc.</v>
      </c>
      <c r="K404" s="155" t="str">
        <f t="shared" si="13"/>
        <v>MicaImerys Canada, Inc.</v>
      </c>
    </row>
    <row r="405" spans="1:11">
      <c r="A405" s="155" t="s">
        <v>41</v>
      </c>
      <c r="B405" s="155" t="s">
        <v>319</v>
      </c>
      <c r="C405" s="155" t="s">
        <v>319</v>
      </c>
      <c r="D405" s="155" t="s">
        <v>300</v>
      </c>
      <c r="E405" s="155" t="s">
        <v>320</v>
      </c>
      <c r="F405" s="156" t="s">
        <v>12</v>
      </c>
      <c r="H405" s="283" t="s">
        <v>321</v>
      </c>
      <c r="I405" s="283" t="s">
        <v>322</v>
      </c>
      <c r="J405" s="155" t="str">
        <f t="shared" si="12"/>
        <v>MicaImerys Mica Kings Mountain, Inc.</v>
      </c>
      <c r="K405" s="155" t="str">
        <f t="shared" si="13"/>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2"/>
        <v>MicaJSC “Sludyanaya Fabrika”</v>
      </c>
      <c r="K406" s="155" t="str">
        <f t="shared" si="13"/>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2"/>
        <v>MicaKehui Mica Co., Ltd.</v>
      </c>
      <c r="K407" s="155" t="str">
        <f t="shared" si="13"/>
        <v>MicaKehui Mica Co., Ltd.</v>
      </c>
    </row>
    <row r="408" spans="1:11">
      <c r="A408" s="155" t="s">
        <v>41</v>
      </c>
      <c r="B408" s="155" t="s">
        <v>327</v>
      </c>
      <c r="C408" s="155" t="s">
        <v>327</v>
      </c>
      <c r="D408" s="155" t="s">
        <v>305</v>
      </c>
      <c r="E408" s="155" t="s">
        <v>328</v>
      </c>
      <c r="F408" s="156" t="s">
        <v>12</v>
      </c>
      <c r="H408" s="283" t="s">
        <v>310</v>
      </c>
      <c r="I408" s="283" t="s">
        <v>12261</v>
      </c>
      <c r="J408" s="155" t="str">
        <f t="shared" si="12"/>
        <v>MicaLAXIM MINERALS CORPORATION</v>
      </c>
      <c r="K408" s="155" t="str">
        <f t="shared" si="13"/>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2"/>
        <v>MicaLingshou Huajing Mica Co., Ltd.</v>
      </c>
      <c r="K409" s="155" t="str">
        <f t="shared" si="13"/>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2"/>
        <v>MicaLKAB Minerals Oy</v>
      </c>
      <c r="K410" s="155" t="str">
        <f t="shared" si="13"/>
        <v>MicaLKAB Minerals Oy</v>
      </c>
    </row>
    <row r="411" spans="1:11">
      <c r="A411" s="155" t="s">
        <v>41</v>
      </c>
      <c r="B411" s="155" t="s">
        <v>12111</v>
      </c>
      <c r="C411" s="155" t="s">
        <v>12111</v>
      </c>
      <c r="D411" s="155" t="s">
        <v>65</v>
      </c>
      <c r="E411" s="155" t="s">
        <v>12110</v>
      </c>
      <c r="F411" s="156" t="s">
        <v>12</v>
      </c>
      <c r="H411" s="283" t="s">
        <v>12112</v>
      </c>
      <c r="I411" s="283" t="s">
        <v>122</v>
      </c>
      <c r="J411" s="155" t="str">
        <f t="shared" si="12"/>
        <v>MicaMica Electrical Material (Luhe) Co., Ltd.</v>
      </c>
      <c r="K411" s="155" t="str">
        <f t="shared" si="13"/>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2"/>
        <v>MicaMinerals i Derivats, S.A.</v>
      </c>
      <c r="K412" s="155" t="str">
        <f t="shared" si="13"/>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2"/>
        <v>MicaMK Import Export</v>
      </c>
      <c r="K413" s="155" t="str">
        <f t="shared" si="13"/>
        <v>MicaMK Import Export</v>
      </c>
    </row>
    <row r="414" spans="1:11">
      <c r="A414" s="155" t="s">
        <v>41</v>
      </c>
      <c r="B414" s="155" t="s">
        <v>329</v>
      </c>
      <c r="C414" s="155" t="s">
        <v>330</v>
      </c>
      <c r="D414" s="155" t="s">
        <v>305</v>
      </c>
      <c r="E414" s="155" t="s">
        <v>331</v>
      </c>
      <c r="F414" s="156" t="s">
        <v>12</v>
      </c>
      <c r="H414" s="283" t="s">
        <v>310</v>
      </c>
      <c r="I414" s="283" t="s">
        <v>12261</v>
      </c>
      <c r="J414" s="155" t="str">
        <f t="shared" si="12"/>
        <v>MicaMODI MICA ENTERPRISES</v>
      </c>
      <c r="K414" s="155" t="str">
        <f t="shared" si="13"/>
        <v>MicaMODI MICA ENTERPRISES</v>
      </c>
    </row>
    <row r="415" spans="1:11">
      <c r="A415" s="155" t="s">
        <v>41</v>
      </c>
      <c r="B415" s="155" t="s">
        <v>332</v>
      </c>
      <c r="C415" s="155" t="s">
        <v>332</v>
      </c>
      <c r="D415" s="155" t="s">
        <v>65</v>
      </c>
      <c r="E415" s="155" t="s">
        <v>333</v>
      </c>
      <c r="F415" s="156" t="s">
        <v>12</v>
      </c>
      <c r="H415" s="283" t="s">
        <v>222</v>
      </c>
      <c r="I415" s="283" t="s">
        <v>114</v>
      </c>
      <c r="J415" s="155" t="str">
        <f t="shared" si="12"/>
        <v>MicaNanjing Jinyun Mica Ltd.</v>
      </c>
      <c r="K415" s="155" t="str">
        <f t="shared" si="13"/>
        <v>MicaNanjing Jinyun Mica Ltd.</v>
      </c>
    </row>
    <row r="416" spans="1:11">
      <c r="A416" s="155" t="s">
        <v>41</v>
      </c>
      <c r="B416" s="155" t="s">
        <v>334</v>
      </c>
      <c r="C416" s="155" t="s">
        <v>334</v>
      </c>
      <c r="D416" s="155" t="s">
        <v>305</v>
      </c>
      <c r="E416" s="155" t="s">
        <v>335</v>
      </c>
      <c r="F416" s="156" t="s">
        <v>12</v>
      </c>
      <c r="H416" s="283" t="s">
        <v>310</v>
      </c>
      <c r="I416" s="283" t="s">
        <v>12261</v>
      </c>
      <c r="J416" s="155" t="str">
        <f t="shared" si="12"/>
        <v>MicaPachisia &amp; Co.</v>
      </c>
      <c r="K416" s="155" t="str">
        <f t="shared" si="13"/>
        <v>MicaPachisia &amp; Co.</v>
      </c>
    </row>
    <row r="417" spans="1:11">
      <c r="A417" s="155" t="s">
        <v>41</v>
      </c>
      <c r="B417" s="155" t="s">
        <v>336</v>
      </c>
      <c r="C417" s="155" t="s">
        <v>336</v>
      </c>
      <c r="D417" s="155" t="s">
        <v>300</v>
      </c>
      <c r="E417" s="155" t="s">
        <v>337</v>
      </c>
      <c r="F417" s="156" t="s">
        <v>12</v>
      </c>
      <c r="H417" s="283" t="s">
        <v>338</v>
      </c>
      <c r="I417" s="283" t="s">
        <v>339</v>
      </c>
      <c r="J417" s="155" t="str">
        <f t="shared" si="12"/>
        <v>MicaSoutheastern Performance Minerals, LLC</v>
      </c>
      <c r="K417" s="155" t="str">
        <f t="shared" si="13"/>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2"/>
        <v>MicaSUBLIME MICA EXPORTS</v>
      </c>
      <c r="K418" s="155" t="str">
        <f t="shared" si="13"/>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2"/>
        <v>MicaSuper Market Fort Dauphin</v>
      </c>
      <c r="K419" s="155" t="str">
        <f t="shared" si="13"/>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2"/>
        <v>MicaSWECO Gumi Factory</v>
      </c>
      <c r="K420" s="155" t="str">
        <f t="shared" si="13"/>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2"/>
        <v>MicaThe Jai Mica Supply Co., PVT Ltd.</v>
      </c>
      <c r="K421" s="155" t="str">
        <f t="shared" si="13"/>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2"/>
        <v>MicaThe JAI Mica Supply Company Limited</v>
      </c>
      <c r="K422" s="155" t="str">
        <f t="shared" si="13"/>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2"/>
        <v>MicaVon Roll Brazil Ltd.</v>
      </c>
      <c r="K423" s="155" t="str">
        <f t="shared" si="13"/>
        <v>MicaVon Roll Brazil Ltd.</v>
      </c>
    </row>
    <row r="424" spans="1:11">
      <c r="A424" s="155" t="s">
        <v>41</v>
      </c>
      <c r="B424" s="155" t="s">
        <v>341</v>
      </c>
      <c r="C424" s="155" t="s">
        <v>341</v>
      </c>
      <c r="D424" s="155" t="s">
        <v>342</v>
      </c>
      <c r="E424" s="155" t="s">
        <v>343</v>
      </c>
      <c r="F424" s="156" t="s">
        <v>12</v>
      </c>
      <c r="H424" s="283" t="s">
        <v>344</v>
      </c>
      <c r="I424" s="283" t="s">
        <v>345</v>
      </c>
      <c r="J424" s="155" t="str">
        <f t="shared" si="12"/>
        <v>MicaVON ROLL BRAZIL LTDA</v>
      </c>
      <c r="K424" s="155" t="str">
        <f t="shared" si="13"/>
        <v>MicaVON ROLL BRAZIL LTDA</v>
      </c>
    </row>
    <row r="425" spans="1:11">
      <c r="A425" s="155" t="s">
        <v>41</v>
      </c>
      <c r="B425" s="155" t="s">
        <v>346</v>
      </c>
      <c r="C425" s="155" t="s">
        <v>341</v>
      </c>
      <c r="D425" s="155" t="s">
        <v>342</v>
      </c>
      <c r="E425" s="155" t="s">
        <v>343</v>
      </c>
      <c r="F425" s="156" t="s">
        <v>12</v>
      </c>
      <c r="H425" s="283" t="s">
        <v>344</v>
      </c>
      <c r="I425" s="283" t="s">
        <v>345</v>
      </c>
      <c r="J425" s="155" t="str">
        <f t="shared" si="12"/>
        <v>MicaVon Roll do Brasil Ltda</v>
      </c>
      <c r="K425" s="155" t="str">
        <f t="shared" si="13"/>
        <v>MicaVon Roll do Brasil Ltda</v>
      </c>
    </row>
    <row r="426" spans="1:11">
      <c r="A426" s="155" t="s">
        <v>41</v>
      </c>
      <c r="B426" s="155" t="s">
        <v>347</v>
      </c>
      <c r="C426" s="155" t="s">
        <v>347</v>
      </c>
      <c r="D426" s="155" t="s">
        <v>133</v>
      </c>
      <c r="E426" s="155" t="s">
        <v>348</v>
      </c>
      <c r="F426" s="156" t="s">
        <v>12</v>
      </c>
      <c r="H426" s="283" t="s">
        <v>349</v>
      </c>
      <c r="I426" s="283" t="s">
        <v>350</v>
      </c>
      <c r="J426" s="155" t="str">
        <f t="shared" si="12"/>
        <v>MicaYamaguchi Mica</v>
      </c>
      <c r="K426" s="155" t="str">
        <f t="shared" si="13"/>
        <v>MicaYamaguchi Mica</v>
      </c>
    </row>
    <row r="427" spans="1:11">
      <c r="A427" s="155" t="s">
        <v>41</v>
      </c>
      <c r="B427" s="155" t="s">
        <v>12120</v>
      </c>
      <c r="C427" s="155" t="s">
        <v>12120</v>
      </c>
      <c r="D427" s="155" t="s">
        <v>133</v>
      </c>
      <c r="E427" s="155" t="s">
        <v>12119</v>
      </c>
      <c r="F427" s="156" t="s">
        <v>12</v>
      </c>
      <c r="H427" s="283" t="s">
        <v>12123</v>
      </c>
      <c r="I427" s="283" t="s">
        <v>350</v>
      </c>
      <c r="J427" s="155" t="str">
        <f t="shared" si="12"/>
        <v>MicaYamaguchi Mica Co., Ltd. Shinshiro Factory</v>
      </c>
      <c r="K427" s="155" t="str">
        <f t="shared" si="13"/>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2"/>
        <v>MicaYamaguchi Mica Co., Ltd. Toyohashi Factory</v>
      </c>
      <c r="K428" s="155" t="str">
        <f t="shared" si="13"/>
        <v>MicaYamaguchi Mica Co., Ltd. Toyohashi Factory</v>
      </c>
    </row>
    <row r="429" spans="1:11">
      <c r="A429" s="155" t="s">
        <v>41</v>
      </c>
      <c r="B429" s="155" t="s">
        <v>298</v>
      </c>
      <c r="H429" s="283"/>
      <c r="I429" s="283"/>
      <c r="J429" s="155" t="str">
        <f t="shared" si="12"/>
        <v>MicaSmelter not listed</v>
      </c>
      <c r="K429" s="155" t="str">
        <f t="shared" si="13"/>
        <v>MicaSmelter not listed</v>
      </c>
    </row>
    <row r="430" spans="1:11">
      <c r="A430" s="155" t="s">
        <v>41</v>
      </c>
      <c r="B430" s="155" t="s">
        <v>45</v>
      </c>
      <c r="C430" s="155" t="s">
        <v>26</v>
      </c>
      <c r="H430" s="283"/>
      <c r="I430" s="283"/>
      <c r="J430" s="155" t="str">
        <f t="shared" si="12"/>
        <v>MicaSmelter not yet identified</v>
      </c>
      <c r="K430" s="155" t="str">
        <f t="shared" si="13"/>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2"/>
        <v>NickelCoral Bay Nickel Corporation (CBNC)</v>
      </c>
      <c r="K431" s="155" t="str">
        <f t="shared" si="13"/>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2"/>
        <v>NickelCoral Bay Smelter</v>
      </c>
      <c r="K432" s="155" t="str">
        <f t="shared" si="13"/>
        <v>NickelCoral Bay Smelter</v>
      </c>
    </row>
    <row r="433" spans="1:11">
      <c r="A433" s="155" t="s">
        <v>18685</v>
      </c>
      <c r="B433" s="155" t="s">
        <v>86</v>
      </c>
      <c r="C433" s="155" t="s">
        <v>86</v>
      </c>
      <c r="D433" s="155" t="s">
        <v>87</v>
      </c>
      <c r="E433" s="155" t="s">
        <v>18917</v>
      </c>
      <c r="F433" s="156" t="s">
        <v>12</v>
      </c>
      <c r="H433" s="283" t="s">
        <v>89</v>
      </c>
      <c r="I433" s="283" t="s">
        <v>89</v>
      </c>
      <c r="J433" s="155" t="str">
        <f t="shared" si="12"/>
        <v>NickelDynatec Madagascar Company</v>
      </c>
      <c r="K433" s="155" t="str">
        <f t="shared" si="13"/>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2"/>
        <v>NickelEcopro Materials Co., Ltd.</v>
      </c>
      <c r="K434" s="155" t="str">
        <f t="shared" si="13"/>
        <v>NickelEcopro Materials Co., Ltd.</v>
      </c>
    </row>
    <row r="435" spans="1:11">
      <c r="A435" s="155" t="s">
        <v>18685</v>
      </c>
      <c r="B435" s="155" t="s">
        <v>90</v>
      </c>
      <c r="C435" s="155" t="s">
        <v>90</v>
      </c>
      <c r="D435" s="155" t="s">
        <v>65</v>
      </c>
      <c r="E435" s="155" t="s">
        <v>20099</v>
      </c>
      <c r="F435" s="156" t="s">
        <v>12</v>
      </c>
      <c r="H435" s="283" t="s">
        <v>92</v>
      </c>
      <c r="I435" s="283" t="s">
        <v>93</v>
      </c>
      <c r="J435" s="155" t="str">
        <f t="shared" si="12"/>
        <v>NickelFairsky Industrial Co., Limited</v>
      </c>
      <c r="K435" s="155" t="str">
        <f t="shared" si="13"/>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2"/>
        <v>NickelFujian Evergreen New Energy Technology Co.</v>
      </c>
      <c r="K436" s="155" t="str">
        <f t="shared" si="13"/>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2"/>
        <v>NickelFujian Evergreen New Energy Technology Co., Ltd.</v>
      </c>
      <c r="K437" s="155" t="str">
        <f t="shared" si="13"/>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2"/>
        <v>NickelGuangdong Fangyuan New Materials Group Co., Ltd.</v>
      </c>
      <c r="K438" s="155" t="str">
        <f t="shared" si="13"/>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2"/>
        <v>NickelGuangdong Jiana Energy Technology Co., Ltd.</v>
      </c>
      <c r="K439" s="155" t="str">
        <f t="shared" si="13"/>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2"/>
        <v>NickelGuangxi CNGR New Energy Science &amp; Technology Co., Ltd.</v>
      </c>
      <c r="K440" s="155" t="str">
        <f t="shared" si="13"/>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2"/>
        <v>NickelGuangxi Yinyi Advanced Material Co., Ltd.</v>
      </c>
      <c r="K441" s="155" t="str">
        <f t="shared" si="13"/>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2"/>
        <v>NickelGuizhou CNGR Resource Recycling Industry Development Co., Ltd.</v>
      </c>
      <c r="K442" s="155" t="str">
        <f t="shared" si="13"/>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2"/>
        <v>NickelGuizhou Red Star Electronic Material Co., Ltd.</v>
      </c>
      <c r="K443" s="155" t="str">
        <f t="shared" si="13"/>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2"/>
        <v>NickelHarima Refinery</v>
      </c>
      <c r="K444" s="155" t="str">
        <f t="shared" si="13"/>
        <v>NickelHarima Refinery</v>
      </c>
    </row>
    <row r="445" spans="1:11">
      <c r="A445" s="155" t="s">
        <v>18685</v>
      </c>
      <c r="B445" s="155" t="s">
        <v>132</v>
      </c>
      <c r="C445" s="155" t="s">
        <v>132</v>
      </c>
      <c r="D445" s="155" t="s">
        <v>133</v>
      </c>
      <c r="E445" s="155" t="s">
        <v>18925</v>
      </c>
      <c r="F445" s="156" t="s">
        <v>12</v>
      </c>
      <c r="H445" s="283" t="s">
        <v>135</v>
      </c>
      <c r="I445" s="283" t="s">
        <v>6104</v>
      </c>
      <c r="J445" s="155" t="str">
        <f t="shared" si="12"/>
        <v>NickelHarima Refinery, Sumitomo Metal Mining</v>
      </c>
      <c r="K445" s="155" t="str">
        <f t="shared" si="13"/>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2"/>
        <v>NickelHunan Brunp Recycling Technology Co., Ltd.</v>
      </c>
      <c r="K446" s="155" t="str">
        <f t="shared" si="13"/>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2"/>
        <v>NickelHunan CNGR New Energy Science &amp; Technology Co., Ltd.</v>
      </c>
      <c r="K447" s="155" t="str">
        <f t="shared" si="13"/>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2"/>
        <v>NickelHyuga Smelting Co., Ltd.</v>
      </c>
      <c r="K448" s="155" t="str">
        <f t="shared" si="13"/>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2"/>
        <v>NickelIconiChem</v>
      </c>
      <c r="K449" s="155" t="str">
        <f t="shared" si="13"/>
        <v>NickelIconiChem</v>
      </c>
    </row>
    <row r="450" spans="1:11">
      <c r="A450" s="155" t="s">
        <v>18685</v>
      </c>
      <c r="B450" s="155" t="s">
        <v>20100</v>
      </c>
      <c r="C450" s="155" t="s">
        <v>20100</v>
      </c>
      <c r="D450" s="155" t="s">
        <v>156</v>
      </c>
      <c r="E450" s="155" t="s">
        <v>18931</v>
      </c>
      <c r="F450" s="156" t="s">
        <v>12</v>
      </c>
      <c r="H450" s="283" t="s">
        <v>158</v>
      </c>
      <c r="I450" s="283" t="s">
        <v>159</v>
      </c>
      <c r="J450" s="155" t="str">
        <f t="shared" si="12"/>
        <v>NickelICoNiChem Widnes Ltd</v>
      </c>
      <c r="K450" s="155" t="str">
        <f t="shared" si="13"/>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2"/>
        <v>NickelImpala Platinum - Base Metal Refinery (BMR)</v>
      </c>
      <c r="K451" s="155" t="str">
        <f t="shared" si="13"/>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2"/>
        <v>NickelImpala Platinum - Rustenburg Smelter</v>
      </c>
      <c r="K452" s="155" t="str">
        <f t="shared" si="13"/>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2"/>
        <v>NickelImpala Refineries – Base Metals Refinery (BMR)</v>
      </c>
      <c r="K453" s="155" t="str">
        <f t="shared" si="13"/>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2"/>
        <v>NickelImpala Rustenburg</v>
      </c>
      <c r="K454" s="155" t="str">
        <f t="shared" si="13"/>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2"/>
        <v>NickelJiangmen Chancsun Umicore Industry Co., Ltd. (JUC)</v>
      </c>
      <c r="K455" s="155" t="str">
        <f t="shared" si="13"/>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4">A456&amp;B456</f>
        <v>NickelJiangmen Chancsun Umicore Industry Co.,Ltd</v>
      </c>
      <c r="K456" s="155" t="str">
        <f t="shared" ref="K456:K495" si="15">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4"/>
        <v>NickelJiangxi Miracle Golden Tiger Cobalt Co. Ltd.</v>
      </c>
      <c r="K457" s="155" t="str">
        <f t="shared" si="15"/>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4"/>
        <v>NickelJiangxi Rui da Xinnengyuan Technology Co., Ltd.</v>
      </c>
      <c r="K458" s="155" t="str">
        <f t="shared" si="15"/>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4"/>
        <v>NickelJiangxi Ruida</v>
      </c>
      <c r="K459" s="155" t="str">
        <f t="shared" si="15"/>
        <v>NickelJiangxi Ruida</v>
      </c>
    </row>
    <row r="460" spans="1:11">
      <c r="A460" s="155" t="s">
        <v>18685</v>
      </c>
      <c r="B460" s="155" t="s">
        <v>12298</v>
      </c>
      <c r="C460" s="155" t="s">
        <v>12298</v>
      </c>
      <c r="D460" s="155" t="s">
        <v>65</v>
      </c>
      <c r="E460" s="155" t="s">
        <v>18936</v>
      </c>
      <c r="F460" s="156" t="s">
        <v>12</v>
      </c>
      <c r="H460" s="283" t="s">
        <v>20101</v>
      </c>
      <c r="I460" s="283" t="s">
        <v>106</v>
      </c>
      <c r="J460" s="155" t="str">
        <f t="shared" si="14"/>
        <v>NickelJiangxi Ruida New Energy Technology Co., Ltd.</v>
      </c>
      <c r="K460" s="155" t="str">
        <f t="shared" si="15"/>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4"/>
        <v>NickelJoint-Stock Company Kola Mining and Metallurgical Company (JSC Kola MMC)</v>
      </c>
      <c r="K461" s="155" t="str">
        <f t="shared" si="15"/>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4"/>
        <v>NickelKorea Energy Materials Company(Nickel Refinery)</v>
      </c>
      <c r="K462" s="155" t="str">
        <f t="shared" si="15"/>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4"/>
        <v>NickelKorea Energy Materials Corp (KEMCO)</v>
      </c>
      <c r="K463" s="155" t="str">
        <f t="shared" si="15"/>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4"/>
        <v>NickelLOHUM CLEANTECH PVT LTD</v>
      </c>
      <c r="K464" s="155" t="str">
        <f t="shared" si="15"/>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4"/>
        <v>NickelMinara Resources Pty</v>
      </c>
      <c r="K465" s="155" t="str">
        <f t="shared" si="15"/>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4"/>
        <v>NickelMinara Resources Pty Ltd.</v>
      </c>
      <c r="K466" s="155" t="str">
        <f t="shared" si="15"/>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4"/>
        <v>NickelMurrin Murrin Nickel Cobalt Plant</v>
      </c>
      <c r="K467" s="155" t="str">
        <f t="shared" si="15"/>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4"/>
        <v>NickelNadezhda Metallurgical Plant (named after B.I. Kolesnikov) of the Polar Division of PJSC MMC Norilsk Nickel</v>
      </c>
      <c r="K468" s="155" t="str">
        <f t="shared" si="15"/>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4"/>
        <v>NickelNadezhda Metallurgical Plant of MMC Norilsk Nickel's Polar Division</v>
      </c>
      <c r="K469" s="155" t="str">
        <f t="shared" si="15"/>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4"/>
        <v>NickelNiihama Nickel Refinery</v>
      </c>
      <c r="K470" s="155" t="str">
        <f t="shared" si="15"/>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4"/>
        <v>NickelNiihama Nickel Refinery, Sumitomo Metal Mining</v>
      </c>
      <c r="K471" s="155" t="str">
        <f t="shared" si="15"/>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4"/>
        <v>NickelNorilsk Harjavalta</v>
      </c>
      <c r="K472" s="155" t="str">
        <f t="shared" si="15"/>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4"/>
        <v>NickelNORILSK NICKEL HARJAVALTA OY</v>
      </c>
      <c r="K473" s="155" t="str">
        <f t="shared" si="15"/>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4"/>
        <v>NickelPT DEBONAIR NICKEL INDONESIA</v>
      </c>
      <c r="K474" s="155" t="str">
        <f t="shared" si="15"/>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4"/>
        <v>NickelPT DEBONAIR NICKEL INDONESIA</v>
      </c>
      <c r="K475" s="155" t="str">
        <f t="shared" si="15"/>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4"/>
        <v>NickelPT Halmahera Persada Lygend</v>
      </c>
      <c r="K476" s="155" t="str">
        <f t="shared" si="15"/>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4"/>
        <v>NickelPT HUAFEI NICKEL COBALT</v>
      </c>
      <c r="K477" s="155" t="str">
        <f t="shared" si="15"/>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4"/>
        <v>NickelPT HUAYUE NICKEL COBALT</v>
      </c>
      <c r="K478" s="155" t="str">
        <f t="shared" si="15"/>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4"/>
        <v>NickelPT Obi Nickel Cobalt</v>
      </c>
      <c r="K479" s="155" t="str">
        <f t="shared" si="15"/>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4"/>
        <v>NickelPT QMB New Energy Materials</v>
      </c>
      <c r="K480" s="155" t="str">
        <f t="shared" si="15"/>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4"/>
        <v>NickelPT Zhongtsing New Energy</v>
      </c>
      <c r="K481" s="155" t="str">
        <f t="shared" si="15"/>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4"/>
        <v>NickelPT. Infei Metal Industry</v>
      </c>
      <c r="K482" s="155" t="str">
        <f t="shared" si="15"/>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4"/>
        <v>NickelPT. Westrong Metal Industry</v>
      </c>
      <c r="K483" s="155" t="str">
        <f t="shared" si="15"/>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4"/>
        <v>NickelPT.NADESICO NICKEL INDUSTRY</v>
      </c>
      <c r="K484" s="155" t="str">
        <f t="shared" si="15"/>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4"/>
        <v>NickelTaganito HPAL Nickel Corp.</v>
      </c>
      <c r="K485" s="155" t="str">
        <f t="shared" si="15"/>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4"/>
        <v>NickelTaganito HPAL Nickel Corp.</v>
      </c>
      <c r="K486" s="155" t="str">
        <f t="shared" si="15"/>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4"/>
        <v>NickelTaganito HPAL Nickel Corporation (THPAL)</v>
      </c>
      <c r="K487" s="155" t="str">
        <f t="shared" si="15"/>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4"/>
        <v>NickelTaganito HPAL Nickel Corporation (THPAL)</v>
      </c>
      <c r="K488" s="155" t="str">
        <f t="shared" si="15"/>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4"/>
        <v>NickelUmicore Finland Oy</v>
      </c>
      <c r="K489" s="155" t="str">
        <f t="shared" si="15"/>
        <v>NickelUmicore Finland Oy</v>
      </c>
    </row>
    <row r="490" spans="1:11">
      <c r="A490" s="155" t="s">
        <v>18685</v>
      </c>
      <c r="B490" s="155" t="s">
        <v>269</v>
      </c>
      <c r="C490" s="155" t="s">
        <v>269</v>
      </c>
      <c r="D490" s="155" t="s">
        <v>270</v>
      </c>
      <c r="E490" s="155" t="s">
        <v>19288</v>
      </c>
      <c r="F490" s="156" t="s">
        <v>12</v>
      </c>
      <c r="H490" s="283" t="s">
        <v>272</v>
      </c>
      <c r="I490" s="283" t="s">
        <v>273</v>
      </c>
      <c r="J490" s="155" t="str">
        <f t="shared" si="14"/>
        <v>NickelUmicore Olen</v>
      </c>
      <c r="K490" s="155" t="str">
        <f t="shared" si="15"/>
        <v>NickelUmicore Olen</v>
      </c>
    </row>
    <row r="491" spans="1:11">
      <c r="A491" s="155" t="s">
        <v>18685</v>
      </c>
      <c r="B491" s="155" t="s">
        <v>20020</v>
      </c>
      <c r="C491" s="155" t="s">
        <v>20020</v>
      </c>
      <c r="D491" s="155" t="s">
        <v>65</v>
      </c>
      <c r="E491" s="155" t="s">
        <v>20107</v>
      </c>
      <c r="F491" s="156" t="s">
        <v>12</v>
      </c>
      <c r="H491" s="283" t="s">
        <v>20022</v>
      </c>
      <c r="I491" s="283" t="s">
        <v>20023</v>
      </c>
      <c r="J491" s="155" t="str">
        <f t="shared" si="14"/>
        <v>NickelWanhua Chemical Hydrometallurgy Unit</v>
      </c>
      <c r="K491" s="155" t="str">
        <f t="shared" si="15"/>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4"/>
        <v>NickelZimbabwe Platinum Mines Private Limited</v>
      </c>
      <c r="K492" s="155" t="str">
        <f t="shared" si="15"/>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4"/>
        <v>NickelZIMPLATS</v>
      </c>
      <c r="K493" s="155" t="str">
        <f t="shared" si="15"/>
        <v>NickelZIMPLATS</v>
      </c>
    </row>
    <row r="494" spans="1:11">
      <c r="A494" s="155" t="s">
        <v>18685</v>
      </c>
      <c r="B494" s="155" t="s">
        <v>298</v>
      </c>
      <c r="J494" s="155" t="str">
        <f t="shared" si="14"/>
        <v>NickelSmelter not listed</v>
      </c>
      <c r="K494" s="155" t="str">
        <f t="shared" si="15"/>
        <v>NickelSmelter not listed</v>
      </c>
    </row>
    <row r="495" spans="1:11">
      <c r="A495" s="155" t="s">
        <v>18685</v>
      </c>
      <c r="B495" s="155" t="s">
        <v>45</v>
      </c>
      <c r="C495" s="155" t="s">
        <v>26</v>
      </c>
      <c r="J495" s="155" t="str">
        <f t="shared" si="14"/>
        <v>NickelSmelter not yet identified</v>
      </c>
      <c r="K495" s="155" t="str">
        <f t="shared" si="15"/>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Kinder, Anke</cp:lastModifiedBy>
  <cp:revision/>
  <dcterms:created xsi:type="dcterms:W3CDTF">2010-06-21T21:00:23Z</dcterms:created>
  <dcterms:modified xsi:type="dcterms:W3CDTF">2026-01-14T15:10:37Z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